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updateLinks="never" defaultThemeVersion="124226"/>
  <bookViews>
    <workbookView xWindow="0" yWindow="72" windowWidth="11592" windowHeight="8700"/>
  </bookViews>
  <sheets>
    <sheet name="Spielbericht" sheetId="1" r:id="rId1"/>
    <sheet name="Unterschrift" sheetId="2" r:id="rId2"/>
    <sheet name="Pz-Berechnung" sheetId="3" r:id="rId3"/>
  </sheets>
  <definedNames>
    <definedName name="Z_24C8E87C_B7D5_4EAA_97A5_7BE3EE5B1844_.wvu.Cols" localSheetId="0" hidden="1">Spielbericht!$P:$AO</definedName>
  </definedNames>
  <calcPr calcId="125725"/>
  <customWorkbookViews>
    <customWorkbookView name="Grünspan - Persönliche Ansicht" guid="{24C8E87C-B7D5-4EAA-97A5-7BE3EE5B1844}" mergeInterval="0" personalView="1" maximized="1" xWindow="1" yWindow="1" windowWidth="1916" windowHeight="804" activeSheetId="1"/>
  </customWorkbookViews>
</workbook>
</file>

<file path=xl/calcChain.xml><?xml version="1.0" encoding="utf-8"?>
<calcChain xmlns="http://schemas.openxmlformats.org/spreadsheetml/2006/main">
  <c r="A55" i="1"/>
  <c r="I44"/>
  <c r="B20" i="2"/>
  <c r="E38" i="1"/>
  <c r="G50"/>
  <c r="G51"/>
  <c r="G52"/>
  <c r="G53"/>
  <c r="G54"/>
  <c r="G49"/>
  <c r="O43"/>
  <c r="O39"/>
  <c r="O40"/>
  <c r="O41"/>
  <c r="O42"/>
  <c r="G39"/>
  <c r="G40"/>
  <c r="G41"/>
  <c r="G42"/>
  <c r="G43"/>
  <c r="O28"/>
  <c r="O29"/>
  <c r="O30"/>
  <c r="O31"/>
  <c r="O32"/>
  <c r="G28"/>
  <c r="G29"/>
  <c r="G30"/>
  <c r="G31"/>
  <c r="G32"/>
  <c r="O17"/>
  <c r="O18"/>
  <c r="O19"/>
  <c r="O20"/>
  <c r="O21"/>
  <c r="O6"/>
  <c r="O7"/>
  <c r="O8"/>
  <c r="O9"/>
  <c r="O10"/>
  <c r="E9" i="3"/>
  <c r="E10"/>
  <c r="E23"/>
  <c r="E24"/>
  <c r="E31"/>
  <c r="E39"/>
  <c r="E40"/>
  <c r="E41"/>
  <c r="E47"/>
  <c r="E48"/>
  <c r="E49"/>
  <c r="E50"/>
  <c r="E55"/>
  <c r="A51"/>
  <c r="E51" s="1"/>
  <c r="A52"/>
  <c r="E52" s="1"/>
  <c r="A53"/>
  <c r="E53" s="1"/>
  <c r="A54"/>
  <c r="E54" s="1"/>
  <c r="A55"/>
  <c r="A50"/>
  <c r="A45"/>
  <c r="E45" s="1"/>
  <c r="A46"/>
  <c r="E46" s="1"/>
  <c r="A47"/>
  <c r="A48"/>
  <c r="A49"/>
  <c r="A39"/>
  <c r="A40"/>
  <c r="A41"/>
  <c r="A42"/>
  <c r="E42" s="1"/>
  <c r="A43"/>
  <c r="E43" s="1"/>
  <c r="A33"/>
  <c r="E33" s="1"/>
  <c r="A34"/>
  <c r="E34" s="1"/>
  <c r="A35"/>
  <c r="E35" s="1"/>
  <c r="A36"/>
  <c r="E36" s="1"/>
  <c r="A37"/>
  <c r="E37" s="1"/>
  <c r="A27"/>
  <c r="E27" s="1"/>
  <c r="A28"/>
  <c r="E28" s="1"/>
  <c r="A29"/>
  <c r="E29" s="1"/>
  <c r="A30"/>
  <c r="E30" s="1"/>
  <c r="A31"/>
  <c r="A21"/>
  <c r="E21" s="1"/>
  <c r="A22"/>
  <c r="E22" s="1"/>
  <c r="A23"/>
  <c r="A24"/>
  <c r="A25"/>
  <c r="E25" s="1"/>
  <c r="A9"/>
  <c r="A10"/>
  <c r="A11"/>
  <c r="E11" s="1"/>
  <c r="A12"/>
  <c r="E12" s="1"/>
  <c r="A13"/>
  <c r="E13" s="1"/>
  <c r="B65"/>
  <c r="B63"/>
  <c r="AK55" i="1"/>
  <c r="AK44"/>
  <c r="X44"/>
  <c r="X55"/>
  <c r="V55"/>
  <c r="T55"/>
  <c r="E55"/>
  <c r="N44"/>
  <c r="L44"/>
  <c r="K44"/>
  <c r="AB44" s="1"/>
  <c r="N33"/>
  <c r="L33"/>
  <c r="K33"/>
  <c r="N22"/>
  <c r="L22"/>
  <c r="K22"/>
  <c r="F55"/>
  <c r="D55"/>
  <c r="C55"/>
  <c r="F44"/>
  <c r="D44"/>
  <c r="C44"/>
  <c r="F33"/>
  <c r="D33"/>
  <c r="C33"/>
  <c r="F22"/>
  <c r="D22"/>
  <c r="C22"/>
  <c r="N11"/>
  <c r="L11"/>
  <c r="K11"/>
  <c r="E54"/>
  <c r="E50"/>
  <c r="E51"/>
  <c r="E52"/>
  <c r="E53"/>
  <c r="E49"/>
  <c r="M38"/>
  <c r="M39"/>
  <c r="M40"/>
  <c r="E39"/>
  <c r="E40"/>
  <c r="M28"/>
  <c r="M29"/>
  <c r="E28"/>
  <c r="E29"/>
  <c r="M17"/>
  <c r="M18"/>
  <c r="E17"/>
  <c r="A15" i="3" s="1"/>
  <c r="E18" i="1"/>
  <c r="A16" i="3" s="1"/>
  <c r="M6" i="1"/>
  <c r="M7"/>
  <c r="M8"/>
  <c r="F11"/>
  <c r="E6"/>
  <c r="A3" i="3" s="1"/>
  <c r="E7" i="1"/>
  <c r="A4" i="3" s="1"/>
  <c r="D11" i="1"/>
  <c r="C11"/>
  <c r="AD44"/>
  <c r="B19" i="2"/>
  <c r="B17"/>
  <c r="M43" i="1"/>
  <c r="M42"/>
  <c r="M41"/>
  <c r="B18" i="2"/>
  <c r="B16"/>
  <c r="B15"/>
  <c r="B14"/>
  <c r="B13"/>
  <c r="B12"/>
  <c r="C55" i="3" l="1"/>
  <c r="AF44" i="1"/>
  <c r="M44" s="1"/>
  <c r="AN44"/>
  <c r="B64" i="3" s="1"/>
  <c r="A44"/>
  <c r="E43" i="1"/>
  <c r="E32"/>
  <c r="M21"/>
  <c r="M10"/>
  <c r="E10"/>
  <c r="A7" i="3" s="1"/>
  <c r="C49" l="1"/>
  <c r="E44"/>
  <c r="AD33" i="1"/>
  <c r="AB33"/>
  <c r="AD22"/>
  <c r="AB22"/>
  <c r="AB11"/>
  <c r="V44"/>
  <c r="T44"/>
  <c r="V33"/>
  <c r="T33"/>
  <c r="AD11"/>
  <c r="V22"/>
  <c r="T22"/>
  <c r="T11"/>
  <c r="V11"/>
  <c r="E5"/>
  <c r="X22" l="1"/>
  <c r="E22" s="1"/>
  <c r="AF33"/>
  <c r="M33" s="1"/>
  <c r="X33"/>
  <c r="E33" s="1"/>
  <c r="AF22"/>
  <c r="M22" s="1"/>
  <c r="AF11"/>
  <c r="M11" s="1"/>
  <c r="E44"/>
  <c r="X11"/>
  <c r="E11" s="1"/>
  <c r="M30" l="1"/>
  <c r="M31"/>
  <c r="M32"/>
  <c r="M27"/>
  <c r="A32" i="3" s="1"/>
  <c r="E32" s="1"/>
  <c r="E21" i="1"/>
  <c r="A19" i="3" s="1"/>
  <c r="E19" i="1"/>
  <c r="A17" i="3" s="1"/>
  <c r="E20" i="1"/>
  <c r="A18" i="3" s="1"/>
  <c r="E42" i="1"/>
  <c r="E41"/>
  <c r="C37" i="3" l="1"/>
  <c r="AN33" i="1"/>
  <c r="B62" i="3" s="1"/>
  <c r="A38"/>
  <c r="E38" s="1"/>
  <c r="C43" l="1"/>
  <c r="E27" i="1"/>
  <c r="A1" i="2"/>
  <c r="A26" i="3" l="1"/>
  <c r="E26" s="1"/>
  <c r="E30" i="1"/>
  <c r="E31"/>
  <c r="M19"/>
  <c r="M20"/>
  <c r="M16"/>
  <c r="E16"/>
  <c r="M9"/>
  <c r="M5"/>
  <c r="E8"/>
  <c r="E9"/>
  <c r="A6" i="3" s="1"/>
  <c r="A2"/>
  <c r="AK11" i="1" l="1"/>
  <c r="B57" i="3" s="1"/>
  <c r="A5"/>
  <c r="E19" s="1"/>
  <c r="C31"/>
  <c r="A8"/>
  <c r="E8" s="1"/>
  <c r="AN11" i="1"/>
  <c r="B58" i="3" s="1"/>
  <c r="A20"/>
  <c r="E20" s="1"/>
  <c r="AN22" i="1"/>
  <c r="B60" i="3" s="1"/>
  <c r="A14"/>
  <c r="AK22" i="1"/>
  <c r="B59" i="3" s="1"/>
  <c r="AK33" i="1"/>
  <c r="B61" i="3" s="1"/>
  <c r="E16" l="1"/>
  <c r="E15"/>
  <c r="E17"/>
  <c r="E18"/>
  <c r="E14"/>
  <c r="E6"/>
  <c r="E7"/>
  <c r="E60"/>
  <c r="E61"/>
  <c r="E5"/>
  <c r="E4"/>
  <c r="E3"/>
  <c r="E59"/>
  <c r="E65"/>
  <c r="E57"/>
  <c r="E64"/>
  <c r="E63"/>
  <c r="E2"/>
  <c r="E58"/>
  <c r="E62"/>
  <c r="C25"/>
  <c r="C19"/>
  <c r="C13"/>
  <c r="C7"/>
  <c r="F28" l="1"/>
  <c r="BH28" s="1"/>
  <c r="F57"/>
  <c r="O57" s="1"/>
  <c r="F22"/>
  <c r="BA22" s="1"/>
  <c r="F29"/>
  <c r="F18"/>
  <c r="AM18" s="1"/>
  <c r="F23"/>
  <c r="AS23" s="1"/>
  <c r="F4"/>
  <c r="BH4" s="1"/>
  <c r="F32"/>
  <c r="F60"/>
  <c r="G60" s="1"/>
  <c r="F13"/>
  <c r="F52"/>
  <c r="F59"/>
  <c r="F46"/>
  <c r="F63"/>
  <c r="F54"/>
  <c r="AY54" s="1"/>
  <c r="F35"/>
  <c r="AT35" s="1"/>
  <c r="F5"/>
  <c r="BH5" s="1"/>
  <c r="F50"/>
  <c r="F15"/>
  <c r="BF15" s="1"/>
  <c r="F27"/>
  <c r="F7"/>
  <c r="BH7" s="1"/>
  <c r="F53"/>
  <c r="AQ53" s="1"/>
  <c r="F33"/>
  <c r="AM33" s="1"/>
  <c r="F41"/>
  <c r="AM41" s="1"/>
  <c r="F31"/>
  <c r="AS31" s="1"/>
  <c r="F62"/>
  <c r="F61"/>
  <c r="F65"/>
  <c r="O65" s="1"/>
  <c r="F10"/>
  <c r="BH10" s="1"/>
  <c r="F38"/>
  <c r="BD38" s="1"/>
  <c r="F51"/>
  <c r="AN51" s="1"/>
  <c r="F64"/>
  <c r="F55"/>
  <c r="AM55" s="1"/>
  <c r="F8"/>
  <c r="BH8" s="1"/>
  <c r="F6"/>
  <c r="BH6" s="1"/>
  <c r="F34"/>
  <c r="AY34" s="1"/>
  <c r="F58"/>
  <c r="O58" s="1"/>
  <c r="F36"/>
  <c r="F25"/>
  <c r="BF25" s="1"/>
  <c r="F19"/>
  <c r="F49"/>
  <c r="AP49" s="1"/>
  <c r="F37"/>
  <c r="F40"/>
  <c r="AP40" s="1"/>
  <c r="F21"/>
  <c r="AS21" s="1"/>
  <c r="F47"/>
  <c r="AR47" s="1"/>
  <c r="F45"/>
  <c r="BF45" s="1"/>
  <c r="F9"/>
  <c r="BE9" s="1"/>
  <c r="F17"/>
  <c r="AX17" s="1"/>
  <c r="F20"/>
  <c r="AM20" s="1"/>
  <c r="F24"/>
  <c r="F3"/>
  <c r="BH3" s="1"/>
  <c r="F14"/>
  <c r="BF14" s="1"/>
  <c r="F26"/>
  <c r="O26" s="1"/>
  <c r="F39"/>
  <c r="AN39" s="1"/>
  <c r="F48"/>
  <c r="AU48" s="1"/>
  <c r="F44"/>
  <c r="BB44" s="1"/>
  <c r="F42"/>
  <c r="AW42" s="1"/>
  <c r="F12"/>
  <c r="AY12" s="1"/>
  <c r="F43"/>
  <c r="BB43" s="1"/>
  <c r="F11"/>
  <c r="BE11" s="1"/>
  <c r="F2"/>
  <c r="BH2" s="1"/>
  <c r="F30"/>
  <c r="BA30" s="1"/>
  <c r="F16"/>
  <c r="AS16" s="1"/>
  <c r="AS40"/>
  <c r="AY35"/>
  <c r="BD35"/>
  <c r="AN35"/>
  <c r="AX35"/>
  <c r="AP35"/>
  <c r="BC35"/>
  <c r="AN33"/>
  <c r="BF31"/>
  <c r="BE31"/>
  <c r="AR18"/>
  <c r="BE18"/>
  <c r="AW18"/>
  <c r="BB18"/>
  <c r="AT18"/>
  <c r="AV18"/>
  <c r="BA18"/>
  <c r="BF18"/>
  <c r="AP18"/>
  <c r="AV15"/>
  <c r="AN15"/>
  <c r="AS15"/>
  <c r="BC15"/>
  <c r="AW15"/>
  <c r="BB15"/>
  <c r="AY15"/>
  <c r="BF41"/>
  <c r="AZ41"/>
  <c r="BE41"/>
  <c r="BD41"/>
  <c r="AN41"/>
  <c r="AQ41"/>
  <c r="AY22"/>
  <c r="BD22"/>
  <c r="AV22"/>
  <c r="AN22"/>
  <c r="AS22"/>
  <c r="AQ22"/>
  <c r="BF22"/>
  <c r="AX22"/>
  <c r="AP22"/>
  <c r="BC22"/>
  <c r="AU22"/>
  <c r="AZ22"/>
  <c r="AR22"/>
  <c r="BE22"/>
  <c r="AW22"/>
  <c r="AO22"/>
  <c r="BB22"/>
  <c r="AT22"/>
  <c r="BF7"/>
  <c r="AX7"/>
  <c r="AM7"/>
  <c r="BD23"/>
  <c r="AV23"/>
  <c r="AN23"/>
  <c r="BA23"/>
  <c r="AQ23"/>
  <c r="BF23"/>
  <c r="AX23"/>
  <c r="AP23"/>
  <c r="BC23"/>
  <c r="AU23"/>
  <c r="AM23"/>
  <c r="AR23"/>
  <c r="BE23"/>
  <c r="AW23"/>
  <c r="AO23"/>
  <c r="BB23"/>
  <c r="AT23"/>
  <c r="AY23"/>
  <c r="BB13"/>
  <c r="AT13"/>
  <c r="AY13"/>
  <c r="BD13"/>
  <c r="AV13"/>
  <c r="AN13"/>
  <c r="BA13"/>
  <c r="AS13"/>
  <c r="AQ13"/>
  <c r="BF13"/>
  <c r="AX13"/>
  <c r="AP13"/>
  <c r="BC13"/>
  <c r="AU13"/>
  <c r="AM13"/>
  <c r="AZ13"/>
  <c r="AR13"/>
  <c r="BE13"/>
  <c r="AW13"/>
  <c r="AO13"/>
  <c r="BD54"/>
  <c r="AV54"/>
  <c r="AN54"/>
  <c r="BA54"/>
  <c r="AX54"/>
  <c r="BC54"/>
  <c r="AU54"/>
  <c r="AM54"/>
  <c r="AZ54"/>
  <c r="AR54"/>
  <c r="AW54"/>
  <c r="AT54"/>
  <c r="AQ54"/>
  <c r="BB53"/>
  <c r="AT53"/>
  <c r="AY53"/>
  <c r="BD53"/>
  <c r="AV53"/>
  <c r="AS53"/>
  <c r="BF53"/>
  <c r="AP53"/>
  <c r="BC53"/>
  <c r="AU53"/>
  <c r="AM53"/>
  <c r="AR53"/>
  <c r="AO53"/>
  <c r="BA32"/>
  <c r="AS32"/>
  <c r="AQ32"/>
  <c r="BF32"/>
  <c r="AX32"/>
  <c r="AP32"/>
  <c r="BC32"/>
  <c r="AU32"/>
  <c r="AM32"/>
  <c r="AZ32"/>
  <c r="AR32"/>
  <c r="BE32"/>
  <c r="AW32"/>
  <c r="AO32"/>
  <c r="BB32"/>
  <c r="AT32"/>
  <c r="AY32"/>
  <c r="BD32"/>
  <c r="AV32"/>
  <c r="AN32"/>
  <c r="BA14"/>
  <c r="BC14"/>
  <c r="AM14"/>
  <c r="AZ14"/>
  <c r="BC50"/>
  <c r="AU50"/>
  <c r="AM50"/>
  <c r="AZ50"/>
  <c r="AR50"/>
  <c r="BE50"/>
  <c r="AW50"/>
  <c r="AO50"/>
  <c r="BB50"/>
  <c r="AT50"/>
  <c r="AQ50"/>
  <c r="AY50"/>
  <c r="BD50"/>
  <c r="AV50"/>
  <c r="AN50"/>
  <c r="BA50"/>
  <c r="AS50"/>
  <c r="BF50"/>
  <c r="AX50"/>
  <c r="AP50"/>
  <c r="AS8"/>
  <c r="AQ8"/>
  <c r="BF8"/>
  <c r="AX8"/>
  <c r="AP8"/>
  <c r="BC8"/>
  <c r="AU8"/>
  <c r="AZ8"/>
  <c r="AR8"/>
  <c r="BE8"/>
  <c r="AW8"/>
  <c r="AO8"/>
  <c r="BB8"/>
  <c r="AT8"/>
  <c r="AY8"/>
  <c r="BD8"/>
  <c r="AV8"/>
  <c r="AN8"/>
  <c r="BB29"/>
  <c r="AT29"/>
  <c r="AY29"/>
  <c r="BD29"/>
  <c r="AV29"/>
  <c r="AN29"/>
  <c r="BA29"/>
  <c r="AS29"/>
  <c r="AQ29"/>
  <c r="BF29"/>
  <c r="AX29"/>
  <c r="AP29"/>
  <c r="BC29"/>
  <c r="AU29"/>
  <c r="AM29"/>
  <c r="AZ29"/>
  <c r="AR29"/>
  <c r="BE29"/>
  <c r="AW29"/>
  <c r="AO29"/>
  <c r="BG6"/>
  <c r="AY6"/>
  <c r="BD6"/>
  <c r="AV6"/>
  <c r="AS6"/>
  <c r="AQ6"/>
  <c r="BF6"/>
  <c r="AX6"/>
  <c r="AP6"/>
  <c r="BC6"/>
  <c r="AZ6"/>
  <c r="AR6"/>
  <c r="BE6"/>
  <c r="AW6"/>
  <c r="AO6"/>
  <c r="BB6"/>
  <c r="AN44"/>
  <c r="BA44"/>
  <c r="AX44"/>
  <c r="AU44"/>
  <c r="AZ44"/>
  <c r="AN26"/>
  <c r="AU10"/>
  <c r="AR10"/>
  <c r="AW10"/>
  <c r="BB10"/>
  <c r="AT10"/>
  <c r="AY10"/>
  <c r="BD10"/>
  <c r="AQ10"/>
  <c r="AX10"/>
  <c r="AP10"/>
  <c r="AY5"/>
  <c r="AX5"/>
  <c r="AW5"/>
  <c r="AY38"/>
  <c r="AV38"/>
  <c r="AN38"/>
  <c r="BA38"/>
  <c r="AS38"/>
  <c r="AQ38"/>
  <c r="BF38"/>
  <c r="AX38"/>
  <c r="AP38"/>
  <c r="BC38"/>
  <c r="AU38"/>
  <c r="AM38"/>
  <c r="AZ38"/>
  <c r="AR38"/>
  <c r="BE38"/>
  <c r="AW38"/>
  <c r="AO38"/>
  <c r="BB38"/>
  <c r="AT38"/>
  <c r="BE52"/>
  <c r="AW52"/>
  <c r="AO52"/>
  <c r="BB52"/>
  <c r="AT52"/>
  <c r="AQ52"/>
  <c r="AY52"/>
  <c r="BD52"/>
  <c r="AV52"/>
  <c r="AN52"/>
  <c r="BA52"/>
  <c r="AS52"/>
  <c r="BF52"/>
  <c r="AX52"/>
  <c r="AP52"/>
  <c r="BC52"/>
  <c r="AU52"/>
  <c r="AM52"/>
  <c r="AZ52"/>
  <c r="AR52"/>
  <c r="BC17"/>
  <c r="AU17"/>
  <c r="AM17"/>
  <c r="AZ17"/>
  <c r="BE17"/>
  <c r="AO17"/>
  <c r="AY17"/>
  <c r="BD17"/>
  <c r="AN17"/>
  <c r="AS17"/>
  <c r="AQ17"/>
  <c r="BE4"/>
  <c r="AW4"/>
  <c r="AO4"/>
  <c r="BB4"/>
  <c r="AT4"/>
  <c r="BG4"/>
  <c r="AY4"/>
  <c r="BD4"/>
  <c r="AV4"/>
  <c r="AN4"/>
  <c r="BA4"/>
  <c r="AS4"/>
  <c r="AQ4"/>
  <c r="BF4"/>
  <c r="AX4"/>
  <c r="AP4"/>
  <c r="BC4"/>
  <c r="AU4"/>
  <c r="AM4"/>
  <c r="AZ4"/>
  <c r="AR4"/>
  <c r="BE36"/>
  <c r="AW36"/>
  <c r="AO36"/>
  <c r="BB36"/>
  <c r="AT36"/>
  <c r="AY36"/>
  <c r="BD36"/>
  <c r="AV36"/>
  <c r="AN36"/>
  <c r="BA36"/>
  <c r="AS36"/>
  <c r="AQ36"/>
  <c r="BF36"/>
  <c r="AX36"/>
  <c r="AP36"/>
  <c r="BC36"/>
  <c r="AU36"/>
  <c r="AM36"/>
  <c r="AZ36"/>
  <c r="AR36"/>
  <c r="BA24"/>
  <c r="AS24"/>
  <c r="AQ24"/>
  <c r="BF24"/>
  <c r="AX24"/>
  <c r="AP24"/>
  <c r="BC24"/>
  <c r="AU24"/>
  <c r="AM24"/>
  <c r="AZ24"/>
  <c r="AR24"/>
  <c r="BE24"/>
  <c r="AW24"/>
  <c r="AO24"/>
  <c r="BB24"/>
  <c r="AT24"/>
  <c r="AY24"/>
  <c r="BD24"/>
  <c r="AV24"/>
  <c r="AN24"/>
  <c r="AX25"/>
  <c r="AP25"/>
  <c r="BC25"/>
  <c r="AU25"/>
  <c r="AM25"/>
  <c r="AR25"/>
  <c r="AW25"/>
  <c r="AO25"/>
  <c r="BB25"/>
  <c r="AT25"/>
  <c r="AY25"/>
  <c r="BD25"/>
  <c r="BA25"/>
  <c r="AS25"/>
  <c r="AQ25"/>
  <c r="AZ3"/>
  <c r="AR3"/>
  <c r="BE3"/>
  <c r="BB3"/>
  <c r="AT3"/>
  <c r="BG3"/>
  <c r="AY3"/>
  <c r="BD3"/>
  <c r="AV3"/>
  <c r="AS3"/>
  <c r="AQ3"/>
  <c r="BF3"/>
  <c r="AX3"/>
  <c r="AP3"/>
  <c r="BC3"/>
  <c r="AZ19"/>
  <c r="AR19"/>
  <c r="BE19"/>
  <c r="AW19"/>
  <c r="AO19"/>
  <c r="BB19"/>
  <c r="AT19"/>
  <c r="AY19"/>
  <c r="BD19"/>
  <c r="AV19"/>
  <c r="AN19"/>
  <c r="BA19"/>
  <c r="AS19"/>
  <c r="AQ19"/>
  <c r="BF19"/>
  <c r="AX19"/>
  <c r="AP19"/>
  <c r="BC19"/>
  <c r="AU19"/>
  <c r="AM19"/>
  <c r="AY30"/>
  <c r="AV30"/>
  <c r="AQ30"/>
  <c r="BF30"/>
  <c r="AX30"/>
  <c r="AP30"/>
  <c r="BC30"/>
  <c r="AU30"/>
  <c r="AR30"/>
  <c r="BE30"/>
  <c r="AW30"/>
  <c r="AO30"/>
  <c r="BB30"/>
  <c r="AT30"/>
  <c r="BF16"/>
  <c r="AX16"/>
  <c r="AP16"/>
  <c r="BC16"/>
  <c r="AM16"/>
  <c r="AR16"/>
  <c r="AO16"/>
  <c r="BB16"/>
  <c r="AY16"/>
  <c r="AV16"/>
  <c r="AN16"/>
  <c r="I65"/>
  <c r="J65"/>
  <c r="K65"/>
  <c r="L65"/>
  <c r="M65"/>
  <c r="N65"/>
  <c r="G65"/>
  <c r="H65"/>
  <c r="AG26"/>
  <c r="AJ26"/>
  <c r="AU49"/>
  <c r="AT49"/>
  <c r="BE28"/>
  <c r="AW28"/>
  <c r="AO28"/>
  <c r="BB28"/>
  <c r="AT28"/>
  <c r="AY28"/>
  <c r="BD28"/>
  <c r="AV28"/>
  <c r="AN28"/>
  <c r="BA28"/>
  <c r="AS28"/>
  <c r="AQ28"/>
  <c r="BF28"/>
  <c r="AX28"/>
  <c r="AP28"/>
  <c r="BC28"/>
  <c r="AU28"/>
  <c r="AM28"/>
  <c r="AZ28"/>
  <c r="AR28"/>
  <c r="BB37"/>
  <c r="AT37"/>
  <c r="AY37"/>
  <c r="BD37"/>
  <c r="AV37"/>
  <c r="AN37"/>
  <c r="BA37"/>
  <c r="AS37"/>
  <c r="AQ37"/>
  <c r="BF37"/>
  <c r="AX37"/>
  <c r="AP37"/>
  <c r="BC37"/>
  <c r="AU37"/>
  <c r="AM37"/>
  <c r="AZ37"/>
  <c r="AR37"/>
  <c r="BE37"/>
  <c r="AW37"/>
  <c r="AO37"/>
  <c r="BA48"/>
  <c r="AS48"/>
  <c r="AQ48"/>
  <c r="BF48"/>
  <c r="AX48"/>
  <c r="BC48"/>
  <c r="AM48"/>
  <c r="AZ48"/>
  <c r="AR48"/>
  <c r="BE48"/>
  <c r="AW48"/>
  <c r="AO48"/>
  <c r="AY48"/>
  <c r="BD48"/>
  <c r="AV48"/>
  <c r="AN48"/>
  <c r="AY46"/>
  <c r="BD46"/>
  <c r="AV46"/>
  <c r="AN46"/>
  <c r="BA46"/>
  <c r="AS46"/>
  <c r="AQ46"/>
  <c r="BF46"/>
  <c r="AX46"/>
  <c r="AP46"/>
  <c r="BC46"/>
  <c r="AU46"/>
  <c r="AM46"/>
  <c r="AZ46"/>
  <c r="AR46"/>
  <c r="BE46"/>
  <c r="AW46"/>
  <c r="AO46"/>
  <c r="BB46"/>
  <c r="AT46"/>
  <c r="AZ27"/>
  <c r="AR27"/>
  <c r="BE27"/>
  <c r="AW27"/>
  <c r="AO27"/>
  <c r="BB27"/>
  <c r="AT27"/>
  <c r="AY27"/>
  <c r="BD27"/>
  <c r="AV27"/>
  <c r="AN27"/>
  <c r="BA27"/>
  <c r="AS27"/>
  <c r="AQ27"/>
  <c r="BF27"/>
  <c r="AX27"/>
  <c r="AP27"/>
  <c r="BC27"/>
  <c r="AU27"/>
  <c r="AM27"/>
  <c r="Y26"/>
  <c r="AE26"/>
  <c r="AC26"/>
  <c r="AA26"/>
  <c r="AK36"/>
  <c r="AC36"/>
  <c r="U36"/>
  <c r="M36"/>
  <c r="AH36"/>
  <c r="Z36"/>
  <c r="R36"/>
  <c r="J36"/>
  <c r="AJ36"/>
  <c r="AE36"/>
  <c r="W36"/>
  <c r="O36"/>
  <c r="G36"/>
  <c r="AB36"/>
  <c r="T36"/>
  <c r="L36"/>
  <c r="AG36"/>
  <c r="Y36"/>
  <c r="Q36"/>
  <c r="I36"/>
  <c r="AL36"/>
  <c r="AD36"/>
  <c r="V36"/>
  <c r="N36"/>
  <c r="AI36"/>
  <c r="AA36"/>
  <c r="S36"/>
  <c r="K36"/>
  <c r="AF36"/>
  <c r="X36"/>
  <c r="P36"/>
  <c r="H36"/>
  <c r="AG24"/>
  <c r="Y24"/>
  <c r="Q24"/>
  <c r="I24"/>
  <c r="AL24"/>
  <c r="AD24"/>
  <c r="V24"/>
  <c r="N24"/>
  <c r="AI24"/>
  <c r="AA24"/>
  <c r="S24"/>
  <c r="K24"/>
  <c r="AF24"/>
  <c r="X24"/>
  <c r="P24"/>
  <c r="H24"/>
  <c r="AK24"/>
  <c r="AC24"/>
  <c r="U24"/>
  <c r="M24"/>
  <c r="AH24"/>
  <c r="Z24"/>
  <c r="R24"/>
  <c r="J24"/>
  <c r="AJ24"/>
  <c r="AE24"/>
  <c r="W24"/>
  <c r="O24"/>
  <c r="G24"/>
  <c r="AB24"/>
  <c r="T24"/>
  <c r="L24"/>
  <c r="AL25"/>
  <c r="AD25"/>
  <c r="V25"/>
  <c r="N25"/>
  <c r="AI25"/>
  <c r="AA25"/>
  <c r="S25"/>
  <c r="K25"/>
  <c r="AF25"/>
  <c r="X25"/>
  <c r="P25"/>
  <c r="H25"/>
  <c r="AK25"/>
  <c r="AC25"/>
  <c r="U25"/>
  <c r="M25"/>
  <c r="AH25"/>
  <c r="Z25"/>
  <c r="R25"/>
  <c r="J25"/>
  <c r="AJ25"/>
  <c r="AE25"/>
  <c r="W25"/>
  <c r="O25"/>
  <c r="G25"/>
  <c r="AB25"/>
  <c r="T25"/>
  <c r="L25"/>
  <c r="AG25"/>
  <c r="Y25"/>
  <c r="Q25"/>
  <c r="I25"/>
  <c r="AF3"/>
  <c r="X3"/>
  <c r="P3"/>
  <c r="H3"/>
  <c r="AK3"/>
  <c r="AC3"/>
  <c r="U3"/>
  <c r="M3"/>
  <c r="AH3"/>
  <c r="Z3"/>
  <c r="R3"/>
  <c r="J3"/>
  <c r="AJ3"/>
  <c r="AE3"/>
  <c r="W3"/>
  <c r="O3"/>
  <c r="G3"/>
  <c r="AB3"/>
  <c r="T3"/>
  <c r="L3"/>
  <c r="AG3"/>
  <c r="Y3"/>
  <c r="Q3"/>
  <c r="I3"/>
  <c r="AL3"/>
  <c r="AD3"/>
  <c r="V3"/>
  <c r="N3"/>
  <c r="AI3"/>
  <c r="AA3"/>
  <c r="S3"/>
  <c r="K3"/>
  <c r="AF19"/>
  <c r="X19"/>
  <c r="P19"/>
  <c r="H19"/>
  <c r="AK19"/>
  <c r="AC19"/>
  <c r="U19"/>
  <c r="M19"/>
  <c r="AH19"/>
  <c r="Z19"/>
  <c r="R19"/>
  <c r="J19"/>
  <c r="AJ19"/>
  <c r="AE19"/>
  <c r="W19"/>
  <c r="O19"/>
  <c r="G19"/>
  <c r="AB19"/>
  <c r="T19"/>
  <c r="L19"/>
  <c r="AG19"/>
  <c r="Y19"/>
  <c r="Q19"/>
  <c r="I19"/>
  <c r="AL19"/>
  <c r="AD19"/>
  <c r="V19"/>
  <c r="N19"/>
  <c r="AI19"/>
  <c r="AA19"/>
  <c r="S19"/>
  <c r="K19"/>
  <c r="AJ30"/>
  <c r="AE30"/>
  <c r="W30"/>
  <c r="O30"/>
  <c r="G30"/>
  <c r="AB30"/>
  <c r="T30"/>
  <c r="L30"/>
  <c r="AG30"/>
  <c r="Y30"/>
  <c r="Q30"/>
  <c r="I30"/>
  <c r="AL30"/>
  <c r="AD30"/>
  <c r="V30"/>
  <c r="N30"/>
  <c r="AI30"/>
  <c r="AA30"/>
  <c r="S30"/>
  <c r="K30"/>
  <c r="AF30"/>
  <c r="X30"/>
  <c r="P30"/>
  <c r="H30"/>
  <c r="AK30"/>
  <c r="AC30"/>
  <c r="U30"/>
  <c r="M30"/>
  <c r="AH30"/>
  <c r="Z30"/>
  <c r="R30"/>
  <c r="J30"/>
  <c r="AG16"/>
  <c r="Y16"/>
  <c r="Q16"/>
  <c r="I16"/>
  <c r="AL16"/>
  <c r="AD16"/>
  <c r="V16"/>
  <c r="N16"/>
  <c r="AI16"/>
  <c r="AA16"/>
  <c r="S16"/>
  <c r="K16"/>
  <c r="AF16"/>
  <c r="X16"/>
  <c r="P16"/>
  <c r="H16"/>
  <c r="AK16"/>
  <c r="AC16"/>
  <c r="U16"/>
  <c r="M16"/>
  <c r="AH16"/>
  <c r="Z16"/>
  <c r="R16"/>
  <c r="J16"/>
  <c r="AJ16"/>
  <c r="AE16"/>
  <c r="W16"/>
  <c r="O16"/>
  <c r="G16"/>
  <c r="AB16"/>
  <c r="T16"/>
  <c r="L16"/>
  <c r="AB39"/>
  <c r="T39"/>
  <c r="L39"/>
  <c r="AG39"/>
  <c r="Y39"/>
  <c r="Q39"/>
  <c r="I39"/>
  <c r="AL39"/>
  <c r="AD39"/>
  <c r="V39"/>
  <c r="N39"/>
  <c r="AI39"/>
  <c r="AA39"/>
  <c r="S39"/>
  <c r="K39"/>
  <c r="AF39"/>
  <c r="X39"/>
  <c r="P39"/>
  <c r="H39"/>
  <c r="AK39"/>
  <c r="AC39"/>
  <c r="U39"/>
  <c r="M39"/>
  <c r="AH39"/>
  <c r="Z39"/>
  <c r="R39"/>
  <c r="J39"/>
  <c r="AJ39"/>
  <c r="AE39"/>
  <c r="W39"/>
  <c r="O39"/>
  <c r="G39"/>
  <c r="AL49"/>
  <c r="AF49"/>
  <c r="AH49"/>
  <c r="G49"/>
  <c r="AK28"/>
  <c r="AC28"/>
  <c r="U28"/>
  <c r="M28"/>
  <c r="AH28"/>
  <c r="Z28"/>
  <c r="R28"/>
  <c r="J28"/>
  <c r="AJ28"/>
  <c r="AE28"/>
  <c r="W28"/>
  <c r="O28"/>
  <c r="G28"/>
  <c r="AB28"/>
  <c r="T28"/>
  <c r="L28"/>
  <c r="AG28"/>
  <c r="Y28"/>
  <c r="Q28"/>
  <c r="I28"/>
  <c r="AL28"/>
  <c r="AD28"/>
  <c r="V28"/>
  <c r="N28"/>
  <c r="AI28"/>
  <c r="AA28"/>
  <c r="S28"/>
  <c r="K28"/>
  <c r="AF28"/>
  <c r="X28"/>
  <c r="P28"/>
  <c r="H28"/>
  <c r="AH37"/>
  <c r="Z37"/>
  <c r="R37"/>
  <c r="J37"/>
  <c r="AJ37"/>
  <c r="AE37"/>
  <c r="W37"/>
  <c r="O37"/>
  <c r="G37"/>
  <c r="AB37"/>
  <c r="T37"/>
  <c r="L37"/>
  <c r="AG37"/>
  <c r="Y37"/>
  <c r="Q37"/>
  <c r="I37"/>
  <c r="AL37"/>
  <c r="AD37"/>
  <c r="V37"/>
  <c r="N37"/>
  <c r="AI37"/>
  <c r="AA37"/>
  <c r="S37"/>
  <c r="K37"/>
  <c r="AF37"/>
  <c r="X37"/>
  <c r="P37"/>
  <c r="H37"/>
  <c r="AK37"/>
  <c r="AC37"/>
  <c r="U37"/>
  <c r="M37"/>
  <c r="AG48"/>
  <c r="Y48"/>
  <c r="Q48"/>
  <c r="I48"/>
  <c r="AL48"/>
  <c r="AD48"/>
  <c r="V48"/>
  <c r="N48"/>
  <c r="AI48"/>
  <c r="AA48"/>
  <c r="S48"/>
  <c r="K48"/>
  <c r="AF48"/>
  <c r="X48"/>
  <c r="P48"/>
  <c r="H48"/>
  <c r="AK48"/>
  <c r="AC48"/>
  <c r="U48"/>
  <c r="M48"/>
  <c r="AH48"/>
  <c r="Z48"/>
  <c r="R48"/>
  <c r="J48"/>
  <c r="AJ48"/>
  <c r="AE48"/>
  <c r="W48"/>
  <c r="O48"/>
  <c r="G48"/>
  <c r="AB48"/>
  <c r="T48"/>
  <c r="L48"/>
  <c r="AJ46"/>
  <c r="AE46"/>
  <c r="W46"/>
  <c r="O46"/>
  <c r="G46"/>
  <c r="AB46"/>
  <c r="T46"/>
  <c r="L46"/>
  <c r="AG46"/>
  <c r="Y46"/>
  <c r="Q46"/>
  <c r="I46"/>
  <c r="AL46"/>
  <c r="AD46"/>
  <c r="V46"/>
  <c r="N46"/>
  <c r="AI46"/>
  <c r="AA46"/>
  <c r="S46"/>
  <c r="K46"/>
  <c r="AF46"/>
  <c r="X46"/>
  <c r="P46"/>
  <c r="H46"/>
  <c r="AK46"/>
  <c r="AC46"/>
  <c r="U46"/>
  <c r="M46"/>
  <c r="AH46"/>
  <c r="Z46"/>
  <c r="R46"/>
  <c r="J46"/>
  <c r="AF27"/>
  <c r="X27"/>
  <c r="P27"/>
  <c r="H27"/>
  <c r="AK27"/>
  <c r="AC27"/>
  <c r="U27"/>
  <c r="M27"/>
  <c r="AH27"/>
  <c r="Z27"/>
  <c r="R27"/>
  <c r="J27"/>
  <c r="AJ27"/>
  <c r="AE27"/>
  <c r="W27"/>
  <c r="O27"/>
  <c r="G27"/>
  <c r="AB27"/>
  <c r="T27"/>
  <c r="L27"/>
  <c r="AG27"/>
  <c r="Y27"/>
  <c r="Q27"/>
  <c r="I27"/>
  <c r="AL27"/>
  <c r="AD27"/>
  <c r="V27"/>
  <c r="N27"/>
  <c r="AI27"/>
  <c r="AA27"/>
  <c r="S27"/>
  <c r="K27"/>
  <c r="AH21"/>
  <c r="Z21"/>
  <c r="R21"/>
  <c r="J21"/>
  <c r="AJ21"/>
  <c r="AE21"/>
  <c r="W21"/>
  <c r="O21"/>
  <c r="G21"/>
  <c r="AB21"/>
  <c r="T21"/>
  <c r="L21"/>
  <c r="AG21"/>
  <c r="Y21"/>
  <c r="Q21"/>
  <c r="I21"/>
  <c r="AL21"/>
  <c r="AD21"/>
  <c r="V21"/>
  <c r="N21"/>
  <c r="AI21"/>
  <c r="AA21"/>
  <c r="S21"/>
  <c r="K21"/>
  <c r="AF21"/>
  <c r="X21"/>
  <c r="P21"/>
  <c r="H21"/>
  <c r="AK21"/>
  <c r="AC21"/>
  <c r="U21"/>
  <c r="M21"/>
  <c r="AB47"/>
  <c r="T47"/>
  <c r="L47"/>
  <c r="AG47"/>
  <c r="Y47"/>
  <c r="Q47"/>
  <c r="I47"/>
  <c r="AL47"/>
  <c r="AD47"/>
  <c r="V47"/>
  <c r="N47"/>
  <c r="AI47"/>
  <c r="AA47"/>
  <c r="S47"/>
  <c r="K47"/>
  <c r="AF47"/>
  <c r="X47"/>
  <c r="P47"/>
  <c r="H47"/>
  <c r="AK47"/>
  <c r="AC47"/>
  <c r="U47"/>
  <c r="M47"/>
  <c r="AH47"/>
  <c r="Z47"/>
  <c r="R47"/>
  <c r="J47"/>
  <c r="AJ47"/>
  <c r="AE47"/>
  <c r="W47"/>
  <c r="O47"/>
  <c r="G47"/>
  <c r="AH45"/>
  <c r="Z45"/>
  <c r="R45"/>
  <c r="J45"/>
  <c r="AJ45"/>
  <c r="AE45"/>
  <c r="W45"/>
  <c r="O45"/>
  <c r="G45"/>
  <c r="AB45"/>
  <c r="T45"/>
  <c r="L45"/>
  <c r="AG45"/>
  <c r="Y45"/>
  <c r="Q45"/>
  <c r="I45"/>
  <c r="AL45"/>
  <c r="AD45"/>
  <c r="V45"/>
  <c r="N45"/>
  <c r="AI45"/>
  <c r="AA45"/>
  <c r="S45"/>
  <c r="K45"/>
  <c r="AF45"/>
  <c r="X45"/>
  <c r="P45"/>
  <c r="H45"/>
  <c r="AK45"/>
  <c r="AC45"/>
  <c r="U45"/>
  <c r="M45"/>
  <c r="AL9"/>
  <c r="AD9"/>
  <c r="V9"/>
  <c r="N9"/>
  <c r="AI9"/>
  <c r="AA9"/>
  <c r="S9"/>
  <c r="K9"/>
  <c r="AF9"/>
  <c r="X9"/>
  <c r="P9"/>
  <c r="H9"/>
  <c r="AK9"/>
  <c r="AC9"/>
  <c r="U9"/>
  <c r="M9"/>
  <c r="AH9"/>
  <c r="Z9"/>
  <c r="R9"/>
  <c r="J9"/>
  <c r="AJ9"/>
  <c r="AE9"/>
  <c r="W9"/>
  <c r="O9"/>
  <c r="G9"/>
  <c r="AB9"/>
  <c r="T9"/>
  <c r="L9"/>
  <c r="AG9"/>
  <c r="Y9"/>
  <c r="Q9"/>
  <c r="I9"/>
  <c r="AF35"/>
  <c r="X35"/>
  <c r="P35"/>
  <c r="H35"/>
  <c r="AK35"/>
  <c r="AC35"/>
  <c r="U35"/>
  <c r="M35"/>
  <c r="AH35"/>
  <c r="Z35"/>
  <c r="R35"/>
  <c r="J35"/>
  <c r="AJ35"/>
  <c r="AE35"/>
  <c r="W35"/>
  <c r="O35"/>
  <c r="G35"/>
  <c r="AB35"/>
  <c r="T35"/>
  <c r="L35"/>
  <c r="AG35"/>
  <c r="Y35"/>
  <c r="Q35"/>
  <c r="I35"/>
  <c r="AL35"/>
  <c r="AD35"/>
  <c r="V35"/>
  <c r="N35"/>
  <c r="AI35"/>
  <c r="AA35"/>
  <c r="S35"/>
  <c r="K35"/>
  <c r="AI34"/>
  <c r="AA34"/>
  <c r="S34"/>
  <c r="K34"/>
  <c r="AF34"/>
  <c r="X34"/>
  <c r="P34"/>
  <c r="H34"/>
  <c r="AK34"/>
  <c r="AC34"/>
  <c r="U34"/>
  <c r="M34"/>
  <c r="AH34"/>
  <c r="Z34"/>
  <c r="R34"/>
  <c r="J34"/>
  <c r="AJ34"/>
  <c r="AE34"/>
  <c r="W34"/>
  <c r="O34"/>
  <c r="G34"/>
  <c r="AB34"/>
  <c r="T34"/>
  <c r="L34"/>
  <c r="AG34"/>
  <c r="Y34"/>
  <c r="Q34"/>
  <c r="I34"/>
  <c r="AL34"/>
  <c r="AD34"/>
  <c r="V34"/>
  <c r="N34"/>
  <c r="AI42"/>
  <c r="AK42"/>
  <c r="AJ42"/>
  <c r="AG42"/>
  <c r="AK12"/>
  <c r="AC12"/>
  <c r="U12"/>
  <c r="M12"/>
  <c r="AH12"/>
  <c r="Z12"/>
  <c r="R12"/>
  <c r="J12"/>
  <c r="AJ12"/>
  <c r="AE12"/>
  <c r="W12"/>
  <c r="O12"/>
  <c r="G12"/>
  <c r="AB12"/>
  <c r="T12"/>
  <c r="L12"/>
  <c r="AG12"/>
  <c r="Y12"/>
  <c r="Q12"/>
  <c r="I12"/>
  <c r="AL12"/>
  <c r="AD12"/>
  <c r="V12"/>
  <c r="N12"/>
  <c r="AI12"/>
  <c r="AA12"/>
  <c r="S12"/>
  <c r="K12"/>
  <c r="AF12"/>
  <c r="X12"/>
  <c r="P12"/>
  <c r="H12"/>
  <c r="AF43"/>
  <c r="X43"/>
  <c r="P43"/>
  <c r="H43"/>
  <c r="AK43"/>
  <c r="AC43"/>
  <c r="U43"/>
  <c r="M43"/>
  <c r="AH43"/>
  <c r="Z43"/>
  <c r="R43"/>
  <c r="J43"/>
  <c r="AJ43"/>
  <c r="AE43"/>
  <c r="W43"/>
  <c r="O43"/>
  <c r="G43"/>
  <c r="AB43"/>
  <c r="T43"/>
  <c r="L43"/>
  <c r="AG43"/>
  <c r="Y43"/>
  <c r="Q43"/>
  <c r="I43"/>
  <c r="AL43"/>
  <c r="AD43"/>
  <c r="V43"/>
  <c r="N43"/>
  <c r="AI43"/>
  <c r="AA43"/>
  <c r="S43"/>
  <c r="K43"/>
  <c r="AF11"/>
  <c r="X11"/>
  <c r="P11"/>
  <c r="H11"/>
  <c r="AK11"/>
  <c r="AC11"/>
  <c r="U11"/>
  <c r="M11"/>
  <c r="AH11"/>
  <c r="Z11"/>
  <c r="R11"/>
  <c r="J11"/>
  <c r="AJ11"/>
  <c r="AE11"/>
  <c r="W11"/>
  <c r="O11"/>
  <c r="G11"/>
  <c r="AB11"/>
  <c r="T11"/>
  <c r="L11"/>
  <c r="AG11"/>
  <c r="Y11"/>
  <c r="Q11"/>
  <c r="I11"/>
  <c r="AL11"/>
  <c r="AD11"/>
  <c r="V11"/>
  <c r="N11"/>
  <c r="AI11"/>
  <c r="AA11"/>
  <c r="S11"/>
  <c r="K11"/>
  <c r="BB2"/>
  <c r="AT2"/>
  <c r="AK2"/>
  <c r="AC2"/>
  <c r="BC2"/>
  <c r="AU2"/>
  <c r="AL2"/>
  <c r="AD2"/>
  <c r="BD2"/>
  <c r="AV2"/>
  <c r="AN2"/>
  <c r="AE2"/>
  <c r="BE2"/>
  <c r="AW2"/>
  <c r="AO2"/>
  <c r="AF2"/>
  <c r="BF2"/>
  <c r="AX2"/>
  <c r="AP2"/>
  <c r="AG2"/>
  <c r="BG2"/>
  <c r="AY2"/>
  <c r="AQ2"/>
  <c r="AH2"/>
  <c r="G2"/>
  <c r="AZ2"/>
  <c r="AR2"/>
  <c r="AI2"/>
  <c r="AM2"/>
  <c r="BA2"/>
  <c r="AS2"/>
  <c r="AJ2"/>
  <c r="AB2"/>
  <c r="AF51"/>
  <c r="X51"/>
  <c r="P51"/>
  <c r="H51"/>
  <c r="AK51"/>
  <c r="AC51"/>
  <c r="U51"/>
  <c r="M51"/>
  <c r="AH51"/>
  <c r="Z51"/>
  <c r="R51"/>
  <c r="J51"/>
  <c r="AJ51"/>
  <c r="AE51"/>
  <c r="W51"/>
  <c r="O51"/>
  <c r="G51"/>
  <c r="AB51"/>
  <c r="T51"/>
  <c r="L51"/>
  <c r="AG51"/>
  <c r="Y51"/>
  <c r="Q51"/>
  <c r="I51"/>
  <c r="AL51"/>
  <c r="AD51"/>
  <c r="V51"/>
  <c r="N51"/>
  <c r="AI51"/>
  <c r="AA51"/>
  <c r="S51"/>
  <c r="K51"/>
  <c r="AL33"/>
  <c r="AD33"/>
  <c r="V33"/>
  <c r="N33"/>
  <c r="AI33"/>
  <c r="AA33"/>
  <c r="S33"/>
  <c r="K33"/>
  <c r="AF33"/>
  <c r="X33"/>
  <c r="P33"/>
  <c r="H33"/>
  <c r="AK33"/>
  <c r="AC33"/>
  <c r="U33"/>
  <c r="M33"/>
  <c r="AH33"/>
  <c r="Z33"/>
  <c r="R33"/>
  <c r="J33"/>
  <c r="AJ33"/>
  <c r="AE33"/>
  <c r="W33"/>
  <c r="O33"/>
  <c r="G33"/>
  <c r="AB33"/>
  <c r="T33"/>
  <c r="L33"/>
  <c r="AG33"/>
  <c r="Y33"/>
  <c r="Q33"/>
  <c r="I33"/>
  <c r="AB7"/>
  <c r="T7"/>
  <c r="L7"/>
  <c r="AG7"/>
  <c r="Y7"/>
  <c r="Q7"/>
  <c r="I7"/>
  <c r="AL7"/>
  <c r="AD7"/>
  <c r="V7"/>
  <c r="N7"/>
  <c r="AI7"/>
  <c r="AA7"/>
  <c r="S7"/>
  <c r="K7"/>
  <c r="AF7"/>
  <c r="X7"/>
  <c r="P7"/>
  <c r="H7"/>
  <c r="AK7"/>
  <c r="AC7"/>
  <c r="U7"/>
  <c r="M7"/>
  <c r="AH7"/>
  <c r="Z7"/>
  <c r="R7"/>
  <c r="J7"/>
  <c r="AJ7"/>
  <c r="AE7"/>
  <c r="W7"/>
  <c r="O7"/>
  <c r="G7"/>
  <c r="AL31"/>
  <c r="AF31"/>
  <c r="AH31"/>
  <c r="G31"/>
  <c r="AI18"/>
  <c r="AA18"/>
  <c r="S18"/>
  <c r="K18"/>
  <c r="AF18"/>
  <c r="X18"/>
  <c r="P18"/>
  <c r="H18"/>
  <c r="AK18"/>
  <c r="AC18"/>
  <c r="U18"/>
  <c r="M18"/>
  <c r="AH18"/>
  <c r="Z18"/>
  <c r="R18"/>
  <c r="J18"/>
  <c r="AJ18"/>
  <c r="AE18"/>
  <c r="W18"/>
  <c r="O18"/>
  <c r="G18"/>
  <c r="AB18"/>
  <c r="T18"/>
  <c r="L18"/>
  <c r="AG18"/>
  <c r="Y18"/>
  <c r="Q18"/>
  <c r="I18"/>
  <c r="AL18"/>
  <c r="AD18"/>
  <c r="V18"/>
  <c r="N18"/>
  <c r="AB15"/>
  <c r="T15"/>
  <c r="L15"/>
  <c r="AG15"/>
  <c r="Y15"/>
  <c r="Q15"/>
  <c r="I15"/>
  <c r="AL15"/>
  <c r="AD15"/>
  <c r="V15"/>
  <c r="N15"/>
  <c r="AI15"/>
  <c r="AA15"/>
  <c r="S15"/>
  <c r="K15"/>
  <c r="AF15"/>
  <c r="X15"/>
  <c r="P15"/>
  <c r="H15"/>
  <c r="AK15"/>
  <c r="AC15"/>
  <c r="U15"/>
  <c r="M15"/>
  <c r="AH15"/>
  <c r="Z15"/>
  <c r="R15"/>
  <c r="J15"/>
  <c r="AJ15"/>
  <c r="AE15"/>
  <c r="W15"/>
  <c r="O15"/>
  <c r="G15"/>
  <c r="AL41"/>
  <c r="AD41"/>
  <c r="V41"/>
  <c r="N41"/>
  <c r="AI41"/>
  <c r="AA41"/>
  <c r="S41"/>
  <c r="K41"/>
  <c r="AF41"/>
  <c r="X41"/>
  <c r="P41"/>
  <c r="H41"/>
  <c r="AK41"/>
  <c r="AC41"/>
  <c r="U41"/>
  <c r="M41"/>
  <c r="AH41"/>
  <c r="Z41"/>
  <c r="R41"/>
  <c r="J41"/>
  <c r="AJ41"/>
  <c r="AE41"/>
  <c r="W41"/>
  <c r="O41"/>
  <c r="G41"/>
  <c r="AB41"/>
  <c r="T41"/>
  <c r="L41"/>
  <c r="AG41"/>
  <c r="Y41"/>
  <c r="Q41"/>
  <c r="I41"/>
  <c r="AJ22"/>
  <c r="AE22"/>
  <c r="W22"/>
  <c r="O22"/>
  <c r="G22"/>
  <c r="AB22"/>
  <c r="T22"/>
  <c r="L22"/>
  <c r="AG22"/>
  <c r="Y22"/>
  <c r="Q22"/>
  <c r="I22"/>
  <c r="AL22"/>
  <c r="AD22"/>
  <c r="V22"/>
  <c r="N22"/>
  <c r="AI22"/>
  <c r="AA22"/>
  <c r="S22"/>
  <c r="K22"/>
  <c r="AF22"/>
  <c r="X22"/>
  <c r="P22"/>
  <c r="H22"/>
  <c r="AK22"/>
  <c r="AC22"/>
  <c r="U22"/>
  <c r="M22"/>
  <c r="AH22"/>
  <c r="Z22"/>
  <c r="R22"/>
  <c r="J22"/>
  <c r="AG40"/>
  <c r="Y40"/>
  <c r="Q40"/>
  <c r="I40"/>
  <c r="AL40"/>
  <c r="AD40"/>
  <c r="V40"/>
  <c r="N40"/>
  <c r="AI40"/>
  <c r="AA40"/>
  <c r="S40"/>
  <c r="K40"/>
  <c r="AF40"/>
  <c r="X40"/>
  <c r="P40"/>
  <c r="H40"/>
  <c r="AK40"/>
  <c r="AC40"/>
  <c r="U40"/>
  <c r="M40"/>
  <c r="AH40"/>
  <c r="Z40"/>
  <c r="R40"/>
  <c r="J40"/>
  <c r="AJ40"/>
  <c r="AE40"/>
  <c r="W40"/>
  <c r="O40"/>
  <c r="G40"/>
  <c r="AB40"/>
  <c r="T40"/>
  <c r="L40"/>
  <c r="AB23"/>
  <c r="T23"/>
  <c r="L23"/>
  <c r="AG23"/>
  <c r="Y23"/>
  <c r="Q23"/>
  <c r="I23"/>
  <c r="AL23"/>
  <c r="AD23"/>
  <c r="V23"/>
  <c r="N23"/>
  <c r="AI23"/>
  <c r="AA23"/>
  <c r="S23"/>
  <c r="K23"/>
  <c r="AF23"/>
  <c r="X23"/>
  <c r="P23"/>
  <c r="H23"/>
  <c r="AK23"/>
  <c r="AC23"/>
  <c r="U23"/>
  <c r="M23"/>
  <c r="AH23"/>
  <c r="Z23"/>
  <c r="R23"/>
  <c r="J23"/>
  <c r="AJ23"/>
  <c r="AE23"/>
  <c r="W23"/>
  <c r="O23"/>
  <c r="G23"/>
  <c r="AH13"/>
  <c r="Z13"/>
  <c r="R13"/>
  <c r="J13"/>
  <c r="AJ13"/>
  <c r="AE13"/>
  <c r="W13"/>
  <c r="O13"/>
  <c r="G13"/>
  <c r="AB13"/>
  <c r="T13"/>
  <c r="L13"/>
  <c r="AG13"/>
  <c r="Y13"/>
  <c r="Q13"/>
  <c r="I13"/>
  <c r="AL13"/>
  <c r="AD13"/>
  <c r="V13"/>
  <c r="N13"/>
  <c r="AI13"/>
  <c r="AA13"/>
  <c r="S13"/>
  <c r="K13"/>
  <c r="AF13"/>
  <c r="X13"/>
  <c r="P13"/>
  <c r="H13"/>
  <c r="AK13"/>
  <c r="AC13"/>
  <c r="U13"/>
  <c r="M13"/>
  <c r="AJ54"/>
  <c r="AE54"/>
  <c r="W54"/>
  <c r="O54"/>
  <c r="G54"/>
  <c r="AB54"/>
  <c r="T54"/>
  <c r="L54"/>
  <c r="AG54"/>
  <c r="Y54"/>
  <c r="Q54"/>
  <c r="I54"/>
  <c r="AL54"/>
  <c r="AD54"/>
  <c r="V54"/>
  <c r="N54"/>
  <c r="AI54"/>
  <c r="AA54"/>
  <c r="S54"/>
  <c r="K54"/>
  <c r="AF54"/>
  <c r="X54"/>
  <c r="P54"/>
  <c r="H54"/>
  <c r="AK54"/>
  <c r="AC54"/>
  <c r="U54"/>
  <c r="M54"/>
  <c r="AH54"/>
  <c r="Z54"/>
  <c r="R54"/>
  <c r="J54"/>
  <c r="AH53"/>
  <c r="Z53"/>
  <c r="R53"/>
  <c r="J53"/>
  <c r="AJ53"/>
  <c r="AE53"/>
  <c r="W53"/>
  <c r="O53"/>
  <c r="G53"/>
  <c r="AB53"/>
  <c r="T53"/>
  <c r="L53"/>
  <c r="AG53"/>
  <c r="Y53"/>
  <c r="Q53"/>
  <c r="I53"/>
  <c r="AL53"/>
  <c r="AD53"/>
  <c r="V53"/>
  <c r="N53"/>
  <c r="AI53"/>
  <c r="AA53"/>
  <c r="S53"/>
  <c r="K53"/>
  <c r="AF53"/>
  <c r="X53"/>
  <c r="P53"/>
  <c r="H53"/>
  <c r="AK53"/>
  <c r="AC53"/>
  <c r="U53"/>
  <c r="M53"/>
  <c r="AG32"/>
  <c r="Y32"/>
  <c r="Q32"/>
  <c r="I32"/>
  <c r="AL32"/>
  <c r="AD32"/>
  <c r="V32"/>
  <c r="N32"/>
  <c r="AI32"/>
  <c r="AA32"/>
  <c r="S32"/>
  <c r="K32"/>
  <c r="AF32"/>
  <c r="X32"/>
  <c r="P32"/>
  <c r="H32"/>
  <c r="AK32"/>
  <c r="AC32"/>
  <c r="U32"/>
  <c r="M32"/>
  <c r="AH32"/>
  <c r="Z32"/>
  <c r="R32"/>
  <c r="J32"/>
  <c r="AJ32"/>
  <c r="AE32"/>
  <c r="W32"/>
  <c r="O32"/>
  <c r="G32"/>
  <c r="AB32"/>
  <c r="T32"/>
  <c r="L32"/>
  <c r="AJ14"/>
  <c r="AE14"/>
  <c r="W14"/>
  <c r="O14"/>
  <c r="G14"/>
  <c r="AB14"/>
  <c r="T14"/>
  <c r="L14"/>
  <c r="AG14"/>
  <c r="Y14"/>
  <c r="Q14"/>
  <c r="I14"/>
  <c r="AL14"/>
  <c r="AD14"/>
  <c r="V14"/>
  <c r="N14"/>
  <c r="AI14"/>
  <c r="AA14"/>
  <c r="S14"/>
  <c r="K14"/>
  <c r="AF14"/>
  <c r="X14"/>
  <c r="P14"/>
  <c r="H14"/>
  <c r="AK14"/>
  <c r="AC14"/>
  <c r="U14"/>
  <c r="M14"/>
  <c r="AH14"/>
  <c r="Z14"/>
  <c r="R14"/>
  <c r="J14"/>
  <c r="AI50"/>
  <c r="AA50"/>
  <c r="S50"/>
  <c r="K50"/>
  <c r="AF50"/>
  <c r="X50"/>
  <c r="P50"/>
  <c r="H50"/>
  <c r="AK50"/>
  <c r="AC50"/>
  <c r="U50"/>
  <c r="M50"/>
  <c r="AH50"/>
  <c r="Z50"/>
  <c r="R50"/>
  <c r="J50"/>
  <c r="AJ50"/>
  <c r="AE50"/>
  <c r="W50"/>
  <c r="O50"/>
  <c r="G50"/>
  <c r="AB50"/>
  <c r="T50"/>
  <c r="L50"/>
  <c r="AG50"/>
  <c r="Y50"/>
  <c r="Q50"/>
  <c r="I50"/>
  <c r="AL50"/>
  <c r="AD50"/>
  <c r="V50"/>
  <c r="N50"/>
  <c r="AG8"/>
  <c r="Y8"/>
  <c r="Q8"/>
  <c r="I8"/>
  <c r="AL8"/>
  <c r="AD8"/>
  <c r="V8"/>
  <c r="N8"/>
  <c r="AI8"/>
  <c r="AA8"/>
  <c r="S8"/>
  <c r="K8"/>
  <c r="AF8"/>
  <c r="X8"/>
  <c r="P8"/>
  <c r="H8"/>
  <c r="AK8"/>
  <c r="AC8"/>
  <c r="U8"/>
  <c r="M8"/>
  <c r="AH8"/>
  <c r="Z8"/>
  <c r="R8"/>
  <c r="J8"/>
  <c r="AJ8"/>
  <c r="AE8"/>
  <c r="W8"/>
  <c r="O8"/>
  <c r="G8"/>
  <c r="AB8"/>
  <c r="T8"/>
  <c r="L8"/>
  <c r="AH29"/>
  <c r="Z29"/>
  <c r="R29"/>
  <c r="J29"/>
  <c r="AJ29"/>
  <c r="AE29"/>
  <c r="W29"/>
  <c r="O29"/>
  <c r="G29"/>
  <c r="AB29"/>
  <c r="T29"/>
  <c r="L29"/>
  <c r="AG29"/>
  <c r="Y29"/>
  <c r="Q29"/>
  <c r="I29"/>
  <c r="AL29"/>
  <c r="AD29"/>
  <c r="V29"/>
  <c r="N29"/>
  <c r="AI29"/>
  <c r="AA29"/>
  <c r="S29"/>
  <c r="K29"/>
  <c r="AF29"/>
  <c r="X29"/>
  <c r="P29"/>
  <c r="H29"/>
  <c r="AK29"/>
  <c r="AC29"/>
  <c r="U29"/>
  <c r="M29"/>
  <c r="AJ6"/>
  <c r="AE6"/>
  <c r="W6"/>
  <c r="O6"/>
  <c r="G6"/>
  <c r="AB6"/>
  <c r="T6"/>
  <c r="L6"/>
  <c r="AG6"/>
  <c r="Y6"/>
  <c r="Q6"/>
  <c r="I6"/>
  <c r="AL6"/>
  <c r="AD6"/>
  <c r="V6"/>
  <c r="N6"/>
  <c r="AI6"/>
  <c r="AA6"/>
  <c r="S6"/>
  <c r="K6"/>
  <c r="AF6"/>
  <c r="X6"/>
  <c r="P6"/>
  <c r="H6"/>
  <c r="AK6"/>
  <c r="AC6"/>
  <c r="U6"/>
  <c r="M6"/>
  <c r="AH6"/>
  <c r="Z6"/>
  <c r="R6"/>
  <c r="J6"/>
  <c r="AK44"/>
  <c r="AC44"/>
  <c r="U44"/>
  <c r="M44"/>
  <c r="AH44"/>
  <c r="Z44"/>
  <c r="R44"/>
  <c r="J44"/>
  <c r="AJ44"/>
  <c r="AE44"/>
  <c r="W44"/>
  <c r="O44"/>
  <c r="G44"/>
  <c r="AB44"/>
  <c r="T44"/>
  <c r="L44"/>
  <c r="AG44"/>
  <c r="Y44"/>
  <c r="Q44"/>
  <c r="I44"/>
  <c r="AL44"/>
  <c r="AD44"/>
  <c r="V44"/>
  <c r="N44"/>
  <c r="AI44"/>
  <c r="AA44"/>
  <c r="S44"/>
  <c r="K44"/>
  <c r="AF44"/>
  <c r="X44"/>
  <c r="P44"/>
  <c r="H44"/>
  <c r="AL55"/>
  <c r="AJ55"/>
  <c r="M55"/>
  <c r="G55"/>
  <c r="AK4"/>
  <c r="AC4"/>
  <c r="U4"/>
  <c r="M4"/>
  <c r="AH4"/>
  <c r="Z4"/>
  <c r="R4"/>
  <c r="J4"/>
  <c r="AJ4"/>
  <c r="AE4"/>
  <c r="W4"/>
  <c r="O4"/>
  <c r="G4"/>
  <c r="AB4"/>
  <c r="T4"/>
  <c r="L4"/>
  <c r="AG4"/>
  <c r="Y4"/>
  <c r="Q4"/>
  <c r="I4"/>
  <c r="AL4"/>
  <c r="AD4"/>
  <c r="V4"/>
  <c r="N4"/>
  <c r="AI4"/>
  <c r="AA4"/>
  <c r="S4"/>
  <c r="K4"/>
  <c r="AF4"/>
  <c r="X4"/>
  <c r="P4"/>
  <c r="H4"/>
  <c r="AI10"/>
  <c r="AA10"/>
  <c r="S10"/>
  <c r="K10"/>
  <c r="AF10"/>
  <c r="X10"/>
  <c r="P10"/>
  <c r="H10"/>
  <c r="AK10"/>
  <c r="AC10"/>
  <c r="U10"/>
  <c r="M10"/>
  <c r="AH10"/>
  <c r="Z10"/>
  <c r="R10"/>
  <c r="J10"/>
  <c r="AJ10"/>
  <c r="AE10"/>
  <c r="W10"/>
  <c r="O10"/>
  <c r="G10"/>
  <c r="AB10"/>
  <c r="T10"/>
  <c r="L10"/>
  <c r="AG10"/>
  <c r="Y10"/>
  <c r="Q10"/>
  <c r="I10"/>
  <c r="AL10"/>
  <c r="AD10"/>
  <c r="V10"/>
  <c r="N10"/>
  <c r="O5"/>
  <c r="I5"/>
  <c r="K5"/>
  <c r="M5"/>
  <c r="AJ38"/>
  <c r="AE38"/>
  <c r="W38"/>
  <c r="O38"/>
  <c r="G38"/>
  <c r="AB38"/>
  <c r="T38"/>
  <c r="L38"/>
  <c r="AG38"/>
  <c r="Y38"/>
  <c r="Q38"/>
  <c r="I38"/>
  <c r="AL38"/>
  <c r="AD38"/>
  <c r="V38"/>
  <c r="N38"/>
  <c r="AI38"/>
  <c r="AA38"/>
  <c r="S38"/>
  <c r="K38"/>
  <c r="AF38"/>
  <c r="X38"/>
  <c r="P38"/>
  <c r="H38"/>
  <c r="AK38"/>
  <c r="AC38"/>
  <c r="U38"/>
  <c r="M38"/>
  <c r="AH38"/>
  <c r="Z38"/>
  <c r="R38"/>
  <c r="J38"/>
  <c r="AK52"/>
  <c r="AC52"/>
  <c r="U52"/>
  <c r="M52"/>
  <c r="AH52"/>
  <c r="Z52"/>
  <c r="R52"/>
  <c r="J52"/>
  <c r="AJ52"/>
  <c r="AE52"/>
  <c r="W52"/>
  <c r="O52"/>
  <c r="G52"/>
  <c r="AB52"/>
  <c r="T52"/>
  <c r="L52"/>
  <c r="AG52"/>
  <c r="Y52"/>
  <c r="Q52"/>
  <c r="I52"/>
  <c r="AL52"/>
  <c r="AD52"/>
  <c r="V52"/>
  <c r="N52"/>
  <c r="AI52"/>
  <c r="AA52"/>
  <c r="S52"/>
  <c r="K52"/>
  <c r="AF52"/>
  <c r="X52"/>
  <c r="P52"/>
  <c r="H52"/>
  <c r="AL17"/>
  <c r="AD17"/>
  <c r="V17"/>
  <c r="N17"/>
  <c r="AI17"/>
  <c r="AA17"/>
  <c r="S17"/>
  <c r="K17"/>
  <c r="AF17"/>
  <c r="X17"/>
  <c r="P17"/>
  <c r="H17"/>
  <c r="AK17"/>
  <c r="AC17"/>
  <c r="U17"/>
  <c r="M17"/>
  <c r="AH17"/>
  <c r="Z17"/>
  <c r="R17"/>
  <c r="J17"/>
  <c r="AJ17"/>
  <c r="AE17"/>
  <c r="W17"/>
  <c r="O17"/>
  <c r="G17"/>
  <c r="AB17"/>
  <c r="T17"/>
  <c r="L17"/>
  <c r="AG17"/>
  <c r="Y17"/>
  <c r="Q17"/>
  <c r="I17"/>
  <c r="S2"/>
  <c r="N58"/>
  <c r="N57"/>
  <c r="M64"/>
  <c r="G62"/>
  <c r="G61"/>
  <c r="BC11" l="1"/>
  <c r="AT12"/>
  <c r="AY14"/>
  <c r="AX14"/>
  <c r="BE34"/>
  <c r="AP14"/>
  <c r="AN11"/>
  <c r="BE16"/>
  <c r="BA16"/>
  <c r="AM30"/>
  <c r="AN30"/>
  <c r="AU3"/>
  <c r="AN3"/>
  <c r="AW3"/>
  <c r="BB17"/>
  <c r="BF17"/>
  <c r="BF26"/>
  <c r="AT6"/>
  <c r="AU6"/>
  <c r="AN6"/>
  <c r="AR14"/>
  <c r="BD14"/>
  <c r="AW41"/>
  <c r="AU15"/>
  <c r="AM35"/>
  <c r="AR35"/>
  <c r="BB48"/>
  <c r="AP48"/>
  <c r="AK26"/>
  <c r="AW16"/>
  <c r="AQ16"/>
  <c r="AZ30"/>
  <c r="AS30"/>
  <c r="AM3"/>
  <c r="BA3"/>
  <c r="AO3"/>
  <c r="AV25"/>
  <c r="AZ25"/>
  <c r="AT17"/>
  <c r="AP17"/>
  <c r="AN10"/>
  <c r="BC10"/>
  <c r="AV44"/>
  <c r="AM6"/>
  <c r="BA6"/>
  <c r="BB14"/>
  <c r="AV14"/>
  <c r="BE53"/>
  <c r="AN53"/>
  <c r="BB54"/>
  <c r="AS54"/>
  <c r="AZ23"/>
  <c r="AV7"/>
  <c r="AM22"/>
  <c r="BB41"/>
  <c r="AR15"/>
  <c r="AQ18"/>
  <c r="AU18"/>
  <c r="AR34"/>
  <c r="AW35"/>
  <c r="AZ26"/>
  <c r="AW14"/>
  <c r="AS14"/>
  <c r="BB26"/>
  <c r="AO14"/>
  <c r="AQ14"/>
  <c r="BG7"/>
  <c r="AX41"/>
  <c r="AP15"/>
  <c r="AU35"/>
  <c r="BE35"/>
  <c r="AW21"/>
  <c r="AT34"/>
  <c r="AP21"/>
  <c r="AX34"/>
  <c r="AU21"/>
  <c r="AR44"/>
  <c r="AT44"/>
  <c r="AT14"/>
  <c r="AU14"/>
  <c r="AN14"/>
  <c r="AS41"/>
  <c r="AP41"/>
  <c r="AM15"/>
  <c r="BD15"/>
  <c r="BC51"/>
  <c r="AU34"/>
  <c r="BA21"/>
  <c r="BF44"/>
  <c r="BE14"/>
  <c r="AO41"/>
  <c r="AT15"/>
  <c r="AQ15"/>
  <c r="AN34"/>
  <c r="AM9"/>
  <c r="AX26"/>
  <c r="BC26"/>
  <c r="Z26"/>
  <c r="AU7"/>
  <c r="AV12"/>
  <c r="AR26"/>
  <c r="AO7"/>
  <c r="AI26"/>
  <c r="AT16"/>
  <c r="AU16"/>
  <c r="AV17"/>
  <c r="AR17"/>
  <c r="AV10"/>
  <c r="AZ10"/>
  <c r="BE26"/>
  <c r="BC44"/>
  <c r="AW44"/>
  <c r="BE54"/>
  <c r="BF54"/>
  <c r="BB7"/>
  <c r="AV41"/>
  <c r="BC41"/>
  <c r="BD18"/>
  <c r="BC18"/>
  <c r="AW51"/>
  <c r="AV35"/>
  <c r="AT48"/>
  <c r="BD16"/>
  <c r="AZ16"/>
  <c r="AN25"/>
  <c r="BE25"/>
  <c r="BA17"/>
  <c r="AW17"/>
  <c r="AS10"/>
  <c r="BE10"/>
  <c r="BD26"/>
  <c r="AM44"/>
  <c r="BD44"/>
  <c r="BG8"/>
  <c r="AM8"/>
  <c r="BA8"/>
  <c r="AO54"/>
  <c r="AP54"/>
  <c r="AN7"/>
  <c r="BA41"/>
  <c r="AR41"/>
  <c r="AN18"/>
  <c r="AZ18"/>
  <c r="AU33"/>
  <c r="BA35"/>
  <c r="AZ35"/>
  <c r="AY26"/>
  <c r="BC7"/>
  <c r="AZ15"/>
  <c r="BA15"/>
  <c r="AS33"/>
  <c r="AN40"/>
  <c r="AQ26"/>
  <c r="AU26"/>
  <c r="BE7"/>
  <c r="BF39"/>
  <c r="AO15"/>
  <c r="AX15"/>
  <c r="BF12"/>
  <c r="BD30"/>
  <c r="BA10"/>
  <c r="AO10"/>
  <c r="AP26"/>
  <c r="AT26"/>
  <c r="AS44"/>
  <c r="BE44"/>
  <c r="AZ53"/>
  <c r="BA53"/>
  <c r="AW7"/>
  <c r="BA7"/>
  <c r="AS18"/>
  <c r="AO18"/>
  <c r="AW33"/>
  <c r="AQ40"/>
  <c r="BF10"/>
  <c r="BG10"/>
  <c r="AM10"/>
  <c r="AV26"/>
  <c r="AM26"/>
  <c r="AP44"/>
  <c r="AY44"/>
  <c r="AW53"/>
  <c r="AX53"/>
  <c r="AT7"/>
  <c r="AP7"/>
  <c r="BE15"/>
  <c r="AX18"/>
  <c r="AY18"/>
  <c r="AQ33"/>
  <c r="BC12"/>
  <c r="AP12"/>
  <c r="BD12"/>
  <c r="AZ33"/>
  <c r="AP51"/>
  <c r="AU12"/>
  <c r="AN12"/>
  <c r="BE12"/>
  <c r="AO33"/>
  <c r="AU51"/>
  <c r="AM12"/>
  <c r="BA12"/>
  <c r="AW12"/>
  <c r="BB33"/>
  <c r="AX33"/>
  <c r="AZ12"/>
  <c r="AS12"/>
  <c r="AO12"/>
  <c r="AT33"/>
  <c r="AP33"/>
  <c r="AR12"/>
  <c r="AQ12"/>
  <c r="BB12"/>
  <c r="AY33"/>
  <c r="BC33"/>
  <c r="BE51"/>
  <c r="AX12"/>
  <c r="BA33"/>
  <c r="AT51"/>
  <c r="BG28"/>
  <c r="AY43"/>
  <c r="AT39"/>
  <c r="AY11"/>
  <c r="AV34"/>
  <c r="BE21"/>
  <c r="AN55"/>
  <c r="AS11"/>
  <c r="AS34"/>
  <c r="AM34"/>
  <c r="BE55"/>
  <c r="AX11"/>
  <c r="AQ34"/>
  <c r="AZ34"/>
  <c r="BB21"/>
  <c r="AR11"/>
  <c r="AX39"/>
  <c r="AW11"/>
  <c r="BD34"/>
  <c r="AZ21"/>
  <c r="AO39"/>
  <c r="G26"/>
  <c r="AB26"/>
  <c r="BD7"/>
  <c r="AH26"/>
  <c r="BB11"/>
  <c r="BA39"/>
  <c r="AQ39"/>
  <c r="AM39"/>
  <c r="BD43"/>
  <c r="M26"/>
  <c r="AW43"/>
  <c r="AL26"/>
  <c r="AR39"/>
  <c r="AF26"/>
  <c r="AS35"/>
  <c r="AO35"/>
  <c r="BA26"/>
  <c r="AW26"/>
  <c r="AO44"/>
  <c r="AY7"/>
  <c r="AZ7"/>
  <c r="AS7"/>
  <c r="BE39"/>
  <c r="BD39"/>
  <c r="AT41"/>
  <c r="AU41"/>
  <c r="AQ35"/>
  <c r="BB35"/>
  <c r="AN45"/>
  <c r="AS26"/>
  <c r="AO26"/>
  <c r="AQ44"/>
  <c r="AD26"/>
  <c r="AR7"/>
  <c r="AQ7"/>
  <c r="AW39"/>
  <c r="AY41"/>
  <c r="BF35"/>
  <c r="AM42"/>
  <c r="U5"/>
  <c r="S5"/>
  <c r="Q5"/>
  <c r="W5"/>
  <c r="O55"/>
  <c r="U55"/>
  <c r="K55"/>
  <c r="I55"/>
  <c r="O31"/>
  <c r="M31"/>
  <c r="K31"/>
  <c r="I31"/>
  <c r="N42"/>
  <c r="L42"/>
  <c r="J42"/>
  <c r="H42"/>
  <c r="I49"/>
  <c r="O49"/>
  <c r="M49"/>
  <c r="K49"/>
  <c r="AQ49"/>
  <c r="BB49"/>
  <c r="BC49"/>
  <c r="BE5"/>
  <c r="BF5"/>
  <c r="BG5"/>
  <c r="AR31"/>
  <c r="AQ31"/>
  <c r="AR55"/>
  <c r="AV55"/>
  <c r="AO51"/>
  <c r="AG20"/>
  <c r="AF5"/>
  <c r="AL5"/>
  <c r="G5"/>
  <c r="AH5"/>
  <c r="AH55"/>
  <c r="AF55"/>
  <c r="AD55"/>
  <c r="AB55"/>
  <c r="Z31"/>
  <c r="X31"/>
  <c r="AD31"/>
  <c r="AB31"/>
  <c r="Y42"/>
  <c r="AE42"/>
  <c r="AC42"/>
  <c r="AA42"/>
  <c r="AB49"/>
  <c r="Z49"/>
  <c r="X49"/>
  <c r="AD49"/>
  <c r="AY49"/>
  <c r="AM49"/>
  <c r="AO5"/>
  <c r="AP5"/>
  <c r="BD5"/>
  <c r="AW31"/>
  <c r="AX31"/>
  <c r="AW55"/>
  <c r="AS55"/>
  <c r="AY51"/>
  <c r="AS42"/>
  <c r="AD5"/>
  <c r="AB5"/>
  <c r="Z5"/>
  <c r="Z55"/>
  <c r="X55"/>
  <c r="V55"/>
  <c r="T55"/>
  <c r="R31"/>
  <c r="P31"/>
  <c r="V31"/>
  <c r="T31"/>
  <c r="Q42"/>
  <c r="W42"/>
  <c r="U42"/>
  <c r="S42"/>
  <c r="T49"/>
  <c r="R49"/>
  <c r="P49"/>
  <c r="V49"/>
  <c r="BD49"/>
  <c r="AZ49"/>
  <c r="BC5"/>
  <c r="AV5"/>
  <c r="AO31"/>
  <c r="AP31"/>
  <c r="BD31"/>
  <c r="AO55"/>
  <c r="BF55"/>
  <c r="AS51"/>
  <c r="X5"/>
  <c r="P5"/>
  <c r="V5"/>
  <c r="T5"/>
  <c r="R5"/>
  <c r="R55"/>
  <c r="P55"/>
  <c r="N55"/>
  <c r="L55"/>
  <c r="J31"/>
  <c r="H31"/>
  <c r="N31"/>
  <c r="L31"/>
  <c r="I42"/>
  <c r="O42"/>
  <c r="M42"/>
  <c r="K42"/>
  <c r="L49"/>
  <c r="J49"/>
  <c r="H49"/>
  <c r="N49"/>
  <c r="AV49"/>
  <c r="AR49"/>
  <c r="AU5"/>
  <c r="AN5"/>
  <c r="BB31"/>
  <c r="BC31"/>
  <c r="AV31"/>
  <c r="AT55"/>
  <c r="AX55"/>
  <c r="BF51"/>
  <c r="AX47"/>
  <c r="H5"/>
  <c r="N5"/>
  <c r="L5"/>
  <c r="J5"/>
  <c r="J55"/>
  <c r="H55"/>
  <c r="AI55"/>
  <c r="AG55"/>
  <c r="AJ31"/>
  <c r="AK31"/>
  <c r="AI31"/>
  <c r="AG31"/>
  <c r="AL42"/>
  <c r="G42"/>
  <c r="AH42"/>
  <c r="AF42"/>
  <c r="AG49"/>
  <c r="AJ49"/>
  <c r="AK49"/>
  <c r="AI49"/>
  <c r="AN49"/>
  <c r="BE49"/>
  <c r="BF49"/>
  <c r="AM5"/>
  <c r="BA5"/>
  <c r="AT31"/>
  <c r="AU31"/>
  <c r="AN31"/>
  <c r="AQ55"/>
  <c r="AP55"/>
  <c r="AK5"/>
  <c r="AI5"/>
  <c r="AG5"/>
  <c r="AJ5"/>
  <c r="AE55"/>
  <c r="AK55"/>
  <c r="AA55"/>
  <c r="Y55"/>
  <c r="AE31"/>
  <c r="AC31"/>
  <c r="AA31"/>
  <c r="Y31"/>
  <c r="AD42"/>
  <c r="AB42"/>
  <c r="Z42"/>
  <c r="X42"/>
  <c r="Y49"/>
  <c r="AE49"/>
  <c r="AC49"/>
  <c r="AA49"/>
  <c r="BA49"/>
  <c r="AW49"/>
  <c r="AX49"/>
  <c r="AZ5"/>
  <c r="AS5"/>
  <c r="BB5"/>
  <c r="AY31"/>
  <c r="AM31"/>
  <c r="BA31"/>
  <c r="AY55"/>
  <c r="AU55"/>
  <c r="AC5"/>
  <c r="AA5"/>
  <c r="Y5"/>
  <c r="AE5"/>
  <c r="W55"/>
  <c r="AC55"/>
  <c r="S55"/>
  <c r="Q55"/>
  <c r="W31"/>
  <c r="U31"/>
  <c r="S31"/>
  <c r="Q31"/>
  <c r="V42"/>
  <c r="T42"/>
  <c r="R42"/>
  <c r="P42"/>
  <c r="Q49"/>
  <c r="W49"/>
  <c r="U49"/>
  <c r="S49"/>
  <c r="AS49"/>
  <c r="AO49"/>
  <c r="AR5"/>
  <c r="AQ5"/>
  <c r="AT5"/>
  <c r="AZ31"/>
  <c r="AQ51"/>
  <c r="BF11"/>
  <c r="AU43"/>
  <c r="BF34"/>
  <c r="AW34"/>
  <c r="AO21"/>
  <c r="AY21"/>
  <c r="AZ20"/>
  <c r="AP11"/>
  <c r="AP34"/>
  <c r="AW47"/>
  <c r="P26"/>
  <c r="BB42"/>
  <c r="BE47"/>
  <c r="BC20"/>
  <c r="BF42"/>
  <c r="Q26"/>
  <c r="W26"/>
  <c r="BC42"/>
  <c r="BF47"/>
  <c r="H26"/>
  <c r="BE42"/>
  <c r="AZ47"/>
  <c r="BG44"/>
  <c r="BH44"/>
  <c r="BH17"/>
  <c r="BG17"/>
  <c r="BG19"/>
  <c r="BH19"/>
  <c r="O64"/>
  <c r="N64"/>
  <c r="BH41"/>
  <c r="BG41"/>
  <c r="BG35"/>
  <c r="BH35"/>
  <c r="BG32"/>
  <c r="BH32"/>
  <c r="AO42"/>
  <c r="BH42"/>
  <c r="BG42"/>
  <c r="AP20"/>
  <c r="BG20"/>
  <c r="BH20"/>
  <c r="BH49"/>
  <c r="BG49"/>
  <c r="BA55"/>
  <c r="BG55"/>
  <c r="BH55"/>
  <c r="BH31"/>
  <c r="BG31"/>
  <c r="N60"/>
  <c r="O60"/>
  <c r="BG12"/>
  <c r="BH12"/>
  <c r="BH24"/>
  <c r="BG24"/>
  <c r="BH37"/>
  <c r="BG37"/>
  <c r="O62"/>
  <c r="N62"/>
  <c r="BG50"/>
  <c r="BH50"/>
  <c r="BH13"/>
  <c r="BG13"/>
  <c r="BE43"/>
  <c r="BH43"/>
  <c r="BG43"/>
  <c r="BF40"/>
  <c r="BH40"/>
  <c r="BG40"/>
  <c r="N61"/>
  <c r="O61"/>
  <c r="BH15"/>
  <c r="BG15"/>
  <c r="BG52"/>
  <c r="BH52"/>
  <c r="BH22"/>
  <c r="BG22"/>
  <c r="AT11"/>
  <c r="BH11"/>
  <c r="BG11"/>
  <c r="BH14"/>
  <c r="BG14"/>
  <c r="AT21"/>
  <c r="BH21"/>
  <c r="BG21"/>
  <c r="BC34"/>
  <c r="BG34"/>
  <c r="BH34"/>
  <c r="BH27"/>
  <c r="BG27"/>
  <c r="O59"/>
  <c r="N59"/>
  <c r="BH29"/>
  <c r="BG29"/>
  <c r="J26"/>
  <c r="BH26"/>
  <c r="BG26"/>
  <c r="BD47"/>
  <c r="BH47"/>
  <c r="BG47"/>
  <c r="BH46"/>
  <c r="BG46"/>
  <c r="BG18"/>
  <c r="BH18"/>
  <c r="BH30"/>
  <c r="BG30"/>
  <c r="AS39"/>
  <c r="BH39"/>
  <c r="BG39"/>
  <c r="BA45"/>
  <c r="BH45"/>
  <c r="BG45"/>
  <c r="BG36"/>
  <c r="BH36"/>
  <c r="BH38"/>
  <c r="BG38"/>
  <c r="BH53"/>
  <c r="BG53"/>
  <c r="O63"/>
  <c r="N63"/>
  <c r="BG23"/>
  <c r="BH23"/>
  <c r="BG16"/>
  <c r="BH16"/>
  <c r="BH48"/>
  <c r="BG48"/>
  <c r="AP9"/>
  <c r="BH9"/>
  <c r="BH25"/>
  <c r="BG25"/>
  <c r="AZ51"/>
  <c r="BG51"/>
  <c r="BH51"/>
  <c r="BF33"/>
  <c r="BH33"/>
  <c r="BG33"/>
  <c r="BH54"/>
  <c r="BG54"/>
  <c r="AP39"/>
  <c r="K26"/>
  <c r="BD33"/>
  <c r="AR33"/>
  <c r="AM51"/>
  <c r="BD51"/>
  <c r="AU11"/>
  <c r="BD11"/>
  <c r="AV42"/>
  <c r="U26"/>
  <c r="BA34"/>
  <c r="AO34"/>
  <c r="BG9"/>
  <c r="BE45"/>
  <c r="AY47"/>
  <c r="AS47"/>
  <c r="BF21"/>
  <c r="AU20"/>
  <c r="AU39"/>
  <c r="AV33"/>
  <c r="BE33"/>
  <c r="AV51"/>
  <c r="AR51"/>
  <c r="AV11"/>
  <c r="AZ11"/>
  <c r="AN42"/>
  <c r="S26"/>
  <c r="BB34"/>
  <c r="AV9"/>
  <c r="BF9"/>
  <c r="BB45"/>
  <c r="AQ47"/>
  <c r="AX21"/>
  <c r="AN20"/>
  <c r="AN9"/>
  <c r="AX9"/>
  <c r="AS9"/>
  <c r="BC9"/>
  <c r="AV45"/>
  <c r="AW9"/>
  <c r="AU45"/>
  <c r="BB9"/>
  <c r="AZ45"/>
  <c r="AM11"/>
  <c r="BA11"/>
  <c r="AO11"/>
  <c r="AS43"/>
  <c r="AS45"/>
  <c r="BB47"/>
  <c r="BC47"/>
  <c r="AV47"/>
  <c r="BC21"/>
  <c r="BD21"/>
  <c r="AR40"/>
  <c r="T26"/>
  <c r="AX43"/>
  <c r="AZ43"/>
  <c r="AT47"/>
  <c r="AU47"/>
  <c r="AN47"/>
  <c r="AV21"/>
  <c r="AW40"/>
  <c r="V26"/>
  <c r="AQ11"/>
  <c r="AP43"/>
  <c r="AR43"/>
  <c r="BC45"/>
  <c r="AM47"/>
  <c r="BA47"/>
  <c r="AM21"/>
  <c r="AN21"/>
  <c r="BB40"/>
  <c r="N26"/>
  <c r="AN43"/>
  <c r="AO47"/>
  <c r="AP47"/>
  <c r="AU40"/>
  <c r="R26"/>
  <c r="AM43"/>
  <c r="BA43"/>
  <c r="AO43"/>
  <c r="AQ42"/>
  <c r="AT42"/>
  <c r="AU42"/>
  <c r="AQ9"/>
  <c r="AT9"/>
  <c r="AU9"/>
  <c r="AR45"/>
  <c r="AQ45"/>
  <c r="AT45"/>
  <c r="AT40"/>
  <c r="BC40"/>
  <c r="AO20"/>
  <c r="AT20"/>
  <c r="AQ43"/>
  <c r="AT43"/>
  <c r="AX42"/>
  <c r="AY42"/>
  <c r="AZ42"/>
  <c r="AY9"/>
  <c r="AZ9"/>
  <c r="AW45"/>
  <c r="AX45"/>
  <c r="AY45"/>
  <c r="AY40"/>
  <c r="AM40"/>
  <c r="AK20"/>
  <c r="AR20"/>
  <c r="BB39"/>
  <c r="BC39"/>
  <c r="AV39"/>
  <c r="BB55"/>
  <c r="BC55"/>
  <c r="BD55"/>
  <c r="BA51"/>
  <c r="BB51"/>
  <c r="BF43"/>
  <c r="AP42"/>
  <c r="BD42"/>
  <c r="AR42"/>
  <c r="BD9"/>
  <c r="AR9"/>
  <c r="AO45"/>
  <c r="AP45"/>
  <c r="BD45"/>
  <c r="BD40"/>
  <c r="AZ40"/>
  <c r="BA40"/>
  <c r="BF20"/>
  <c r="BD20"/>
  <c r="AY39"/>
  <c r="AZ39"/>
  <c r="AZ55"/>
  <c r="AX51"/>
  <c r="BC43"/>
  <c r="AV43"/>
  <c r="BA42"/>
  <c r="BA9"/>
  <c r="AO9"/>
  <c r="AM45"/>
  <c r="AR21"/>
  <c r="AQ21"/>
  <c r="AO40"/>
  <c r="AX40"/>
  <c r="AW20"/>
  <c r="BB20"/>
  <c r="AJ20"/>
  <c r="AV20"/>
  <c r="AC20"/>
  <c r="K20"/>
  <c r="Q20"/>
  <c r="O20"/>
  <c r="AE20"/>
  <c r="I20"/>
  <c r="AX20"/>
  <c r="S20"/>
  <c r="AQ20"/>
  <c r="J20"/>
  <c r="Y20"/>
  <c r="AA20"/>
  <c r="AS20"/>
  <c r="R20"/>
  <c r="L20"/>
  <c r="AI20"/>
  <c r="BE20"/>
  <c r="Z20"/>
  <c r="T20"/>
  <c r="N20"/>
  <c r="H20"/>
  <c r="G20"/>
  <c r="AD20"/>
  <c r="AF20"/>
  <c r="W20"/>
  <c r="AH20"/>
  <c r="AB20"/>
  <c r="V20"/>
  <c r="P20"/>
  <c r="M20"/>
  <c r="X20"/>
  <c r="U20"/>
  <c r="AL20"/>
  <c r="X26"/>
  <c r="L26"/>
  <c r="I26"/>
  <c r="AV40"/>
  <c r="BE40"/>
  <c r="BA20"/>
  <c r="AY20"/>
  <c r="B40"/>
  <c r="C65"/>
  <c r="B16"/>
  <c r="G18" i="1" s="1"/>
  <c r="B15" i="3"/>
  <c r="G17" i="1" s="1"/>
  <c r="B9" i="3"/>
  <c r="B45"/>
  <c r="B21"/>
  <c r="B52"/>
  <c r="B53"/>
  <c r="B33"/>
  <c r="B27"/>
  <c r="B3"/>
  <c r="G6" i="1" s="1"/>
  <c r="B51" i="3"/>
  <c r="B34"/>
  <c r="B46"/>
  <c r="B28"/>
  <c r="B10"/>
  <c r="B4"/>
  <c r="G7" i="1" s="1"/>
  <c r="B50" i="3"/>
  <c r="B54"/>
  <c r="B22"/>
  <c r="B39"/>
  <c r="M63"/>
  <c r="G58"/>
  <c r="K58"/>
  <c r="M57"/>
  <c r="H61"/>
  <c r="J64"/>
  <c r="H64"/>
  <c r="I64"/>
  <c r="K64"/>
  <c r="L64"/>
  <c r="G64"/>
  <c r="G59"/>
  <c r="G63"/>
  <c r="L58"/>
  <c r="J58"/>
  <c r="I58"/>
  <c r="L63"/>
  <c r="J63"/>
  <c r="I63"/>
  <c r="H63"/>
  <c r="M58"/>
  <c r="M61"/>
  <c r="H58"/>
  <c r="J61"/>
  <c r="I61"/>
  <c r="M60"/>
  <c r="I60"/>
  <c r="L60"/>
  <c r="J60"/>
  <c r="K63"/>
  <c r="H60"/>
  <c r="K60"/>
  <c r="L61"/>
  <c r="K59"/>
  <c r="L59"/>
  <c r="M59"/>
  <c r="I59"/>
  <c r="K61"/>
  <c r="H59"/>
  <c r="J59"/>
  <c r="K57"/>
  <c r="G57"/>
  <c r="H57"/>
  <c r="L57"/>
  <c r="I57"/>
  <c r="J57"/>
  <c r="I62"/>
  <c r="H62"/>
  <c r="L62"/>
  <c r="K62"/>
  <c r="M62"/>
  <c r="J62"/>
  <c r="R2"/>
  <c r="T2"/>
  <c r="V2"/>
  <c r="K2"/>
  <c r="P2"/>
  <c r="Z2"/>
  <c r="H2"/>
  <c r="AA2"/>
  <c r="L2"/>
  <c r="I2"/>
  <c r="U2"/>
  <c r="W2"/>
  <c r="J2"/>
  <c r="O2"/>
  <c r="M2"/>
  <c r="Q2"/>
  <c r="Y2"/>
  <c r="N2"/>
  <c r="X2"/>
  <c r="B55" l="1"/>
  <c r="C62"/>
  <c r="I33" i="1" s="1"/>
  <c r="C60" i="3"/>
  <c r="I22" i="1" s="1"/>
  <c r="C61" i="3"/>
  <c r="A33" i="1" s="1"/>
  <c r="C64" i="3"/>
  <c r="C57"/>
  <c r="A11" i="1" s="1"/>
  <c r="C59" i="3"/>
  <c r="A22" i="1" s="1"/>
  <c r="C63" i="3"/>
  <c r="A44" i="1" s="1"/>
  <c r="C58" i="3"/>
  <c r="I11" i="1" s="1"/>
  <c r="B11" i="3"/>
  <c r="B37"/>
  <c r="B19"/>
  <c r="G21" i="1" s="1"/>
  <c r="B6" i="3"/>
  <c r="G9" i="1" s="1"/>
  <c r="B25" i="3"/>
  <c r="B31"/>
  <c r="B23"/>
  <c r="B24"/>
  <c r="B26"/>
  <c r="B36"/>
  <c r="B30"/>
  <c r="B12"/>
  <c r="B17"/>
  <c r="G19" i="1" s="1"/>
  <c r="B32" i="3"/>
  <c r="B14"/>
  <c r="G16" i="1" s="1"/>
  <c r="B7" i="3"/>
  <c r="G10" i="1" s="1"/>
  <c r="B48" i="3"/>
  <c r="B20"/>
  <c r="B44"/>
  <c r="B8"/>
  <c r="B29"/>
  <c r="B42"/>
  <c r="B49"/>
  <c r="B18"/>
  <c r="G20" i="1" s="1"/>
  <c r="B13" i="3"/>
  <c r="B43"/>
  <c r="B38"/>
  <c r="B5"/>
  <c r="G8" i="1" s="1"/>
  <c r="B35" i="3"/>
  <c r="B41"/>
  <c r="B47"/>
  <c r="O38" i="1"/>
  <c r="G38"/>
  <c r="G27"/>
  <c r="O27"/>
  <c r="B2" i="3"/>
  <c r="G5" i="1" s="1"/>
  <c r="O16"/>
  <c r="O5" l="1"/>
</calcChain>
</file>

<file path=xl/sharedStrings.xml><?xml version="1.0" encoding="utf-8"?>
<sst xmlns="http://schemas.openxmlformats.org/spreadsheetml/2006/main" count="143" uniqueCount="18">
  <si>
    <t>Volle</t>
  </si>
  <si>
    <t>Abr.</t>
  </si>
  <si>
    <t>Ges.</t>
  </si>
  <si>
    <t>Mannschaft</t>
  </si>
  <si>
    <t>Name/Vorname des Aktiven</t>
  </si>
  <si>
    <t>Fw.</t>
  </si>
  <si>
    <t>Platzz.</t>
  </si>
  <si>
    <t>Unterschrift des Mannschaftsleiters:</t>
  </si>
  <si>
    <t>Ergebnis</t>
  </si>
  <si>
    <t>Unterschrift</t>
  </si>
  <si>
    <t xml:space="preserve">Gesamt </t>
  </si>
  <si>
    <t>Platzziffernberechnung</t>
  </si>
  <si>
    <t>Die Mannschaftsleiter bestätigen mit ihrer Unterschrift die Richtigkeit der Ergebnisse.</t>
  </si>
  <si>
    <t>wb</t>
  </si>
  <si>
    <t>Pass</t>
  </si>
  <si>
    <t>Kreiskeglerverein Mittleres Erzgebirge e. V. - Kreispokal Männer vom 00.00.0000 in 0000000000</t>
  </si>
  <si>
    <t xml:space="preserve">Die Mannschaftsleiter bestätigen mit ihrer Unterschrift die </t>
  </si>
  <si>
    <t>Richtigkeit der Ergebnisse. Einwechselspieler hier vermerken.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</si>
</sst>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_-* #,##0.00\ [$€]_-;\-* #,##0.00\ [$€]_-;_-* &quot;-&quot;??\ [$€]_-;_-@_-"/>
    <numFmt numFmtId="166" formatCode="#,##0.0\ &quot;Punkte&quot;"/>
  </numFmts>
  <fonts count="2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7.5"/>
      <name val="Calibri"/>
      <family val="2"/>
      <scheme val="minor"/>
    </font>
    <font>
      <sz val="14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3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15" fillId="0" borderId="0"/>
    <xf numFmtId="165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16" fillId="0" borderId="0"/>
    <xf numFmtId="0" fontId="16" fillId="0" borderId="0"/>
    <xf numFmtId="0" fontId="4" fillId="0" borderId="0"/>
    <xf numFmtId="0" fontId="1" fillId="0" borderId="0"/>
  </cellStyleXfs>
  <cellXfs count="119">
    <xf numFmtId="0" fontId="0" fillId="0" borderId="0" xfId="0"/>
    <xf numFmtId="0" fontId="4" fillId="0" borderId="0" xfId="1"/>
    <xf numFmtId="0" fontId="6" fillId="0" borderId="0" xfId="1" applyFont="1" applyBorder="1" applyAlignment="1">
      <alignment horizontal="left"/>
    </xf>
    <xf numFmtId="0" fontId="10" fillId="0" borderId="0" xfId="1" applyFont="1"/>
    <xf numFmtId="0" fontId="6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22" xfId="1" applyFont="1" applyBorder="1" applyAlignment="1">
      <alignment vertical="center"/>
    </xf>
    <xf numFmtId="0" fontId="10" fillId="0" borderId="3" xfId="1" applyFont="1" applyBorder="1" applyAlignment="1">
      <alignment vertical="center"/>
    </xf>
    <xf numFmtId="0" fontId="10" fillId="0" borderId="23" xfId="1" applyFont="1" applyBorder="1" applyAlignment="1">
      <alignment vertical="center"/>
    </xf>
    <xf numFmtId="0" fontId="7" fillId="0" borderId="0" xfId="1" applyFont="1" applyAlignment="1" applyProtection="1">
      <alignment vertical="center"/>
    </xf>
    <xf numFmtId="0" fontId="7" fillId="0" borderId="0" xfId="1" applyFont="1" applyProtection="1"/>
    <xf numFmtId="0" fontId="4" fillId="0" borderId="0" xfId="1" applyFont="1" applyBorder="1" applyAlignment="1" applyProtection="1">
      <alignment vertical="center"/>
    </xf>
    <xf numFmtId="0" fontId="4" fillId="0" borderId="0" xfId="1" applyAlignment="1" applyProtection="1">
      <alignment vertical="center"/>
    </xf>
    <xf numFmtId="0" fontId="4" fillId="0" borderId="0" xfId="1" applyProtection="1"/>
    <xf numFmtId="0" fontId="8" fillId="0" borderId="5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vertical="center"/>
    </xf>
    <xf numFmtId="0" fontId="9" fillId="0" borderId="0" xfId="1" applyFont="1" applyProtection="1"/>
    <xf numFmtId="0" fontId="9" fillId="0" borderId="16" xfId="1" applyFont="1" applyBorder="1" applyAlignment="1" applyProtection="1">
      <alignment horizontal="left" vertical="center"/>
    </xf>
    <xf numFmtId="0" fontId="8" fillId="0" borderId="17" xfId="1" applyFont="1" applyBorder="1" applyAlignment="1" applyProtection="1">
      <alignment horizontal="center" vertical="center"/>
    </xf>
    <xf numFmtId="0" fontId="8" fillId="0" borderId="17" xfId="1" applyFont="1" applyBorder="1" applyAlignment="1" applyProtection="1">
      <alignment vertical="center"/>
    </xf>
    <xf numFmtId="0" fontId="8" fillId="0" borderId="18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8" fillId="0" borderId="0" xfId="1" applyFont="1" applyProtection="1"/>
    <xf numFmtId="0" fontId="4" fillId="0" borderId="0" xfId="1" applyFont="1" applyFill="1" applyBorder="1" applyAlignment="1" applyProtection="1">
      <alignment horizontal="left" vertical="center"/>
    </xf>
    <xf numFmtId="14" fontId="4" fillId="0" borderId="0" xfId="1" applyNumberFormat="1" applyFont="1" applyBorder="1" applyAlignment="1" applyProtection="1">
      <alignment horizontal="center" vertical="center" wrapText="1"/>
    </xf>
    <xf numFmtId="0" fontId="4" fillId="0" borderId="0" xfId="1" applyNumberFormat="1" applyFont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3" borderId="27" xfId="2" applyFont="1" applyFill="1" applyBorder="1" applyAlignment="1">
      <alignment horizontal="center" vertical="center"/>
    </xf>
    <xf numFmtId="0" fontId="4" fillId="3" borderId="28" xfId="2" applyFont="1" applyFill="1" applyBorder="1" applyAlignment="1">
      <alignment horizontal="center" vertical="center"/>
    </xf>
    <xf numFmtId="164" fontId="4" fillId="3" borderId="28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3" borderId="29" xfId="2" applyFont="1" applyFill="1" applyBorder="1" applyAlignment="1">
      <alignment horizontal="center" vertical="center"/>
    </xf>
    <xf numFmtId="0" fontId="3" fillId="0" borderId="0" xfId="2" applyFont="1"/>
    <xf numFmtId="164" fontId="3" fillId="0" borderId="0" xfId="2" applyNumberFormat="1" applyFont="1"/>
    <xf numFmtId="164" fontId="4" fillId="3" borderId="29" xfId="2" applyNumberFormat="1" applyFont="1" applyFill="1" applyBorder="1" applyAlignment="1">
      <alignment horizontal="center" vertical="center"/>
    </xf>
    <xf numFmtId="1" fontId="2" fillId="4" borderId="21" xfId="2" applyNumberFormat="1" applyFont="1" applyFill="1" applyBorder="1" applyAlignment="1">
      <alignment horizontal="right" vertical="center"/>
    </xf>
    <xf numFmtId="0" fontId="2" fillId="4" borderId="21" xfId="2" applyNumberFormat="1" applyFont="1" applyFill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0" fillId="0" borderId="25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vertical="center"/>
    </xf>
    <xf numFmtId="1" fontId="12" fillId="0" borderId="0" xfId="0" applyNumberFormat="1" applyFont="1" applyFill="1" applyBorder="1" applyAlignment="1" applyProtection="1">
      <alignment vertical="center"/>
    </xf>
    <xf numFmtId="1" fontId="13" fillId="0" borderId="0" xfId="0" applyNumberFormat="1" applyFont="1" applyFill="1" applyBorder="1" applyAlignment="1" applyProtection="1">
      <alignment vertical="center"/>
    </xf>
    <xf numFmtId="1" fontId="11" fillId="0" borderId="0" xfId="0" applyNumberFormat="1" applyFont="1" applyFill="1" applyBorder="1" applyAlignment="1" applyProtection="1">
      <alignment vertical="center"/>
    </xf>
    <xf numFmtId="0" fontId="4" fillId="2" borderId="14" xfId="2" applyFont="1" applyFill="1" applyBorder="1" applyAlignment="1">
      <alignment horizontal="center" vertical="center"/>
    </xf>
    <xf numFmtId="164" fontId="4" fillId="5" borderId="2" xfId="2" applyNumberFormat="1" applyFont="1" applyFill="1" applyBorder="1" applyAlignment="1">
      <alignment horizontal="center" vertical="center"/>
    </xf>
    <xf numFmtId="0" fontId="2" fillId="4" borderId="14" xfId="2" applyNumberFormat="1" applyFont="1" applyFill="1" applyBorder="1" applyAlignment="1">
      <alignment vertical="center"/>
    </xf>
    <xf numFmtId="0" fontId="5" fillId="0" borderId="2" xfId="6" applyFont="1" applyBorder="1" applyAlignment="1">
      <alignment horizontal="center"/>
    </xf>
    <xf numFmtId="1" fontId="5" fillId="0" borderId="2" xfId="6" applyNumberFormat="1" applyFont="1" applyBorder="1" applyAlignment="1">
      <alignment horizontal="center"/>
    </xf>
    <xf numFmtId="0" fontId="5" fillId="0" borderId="0" xfId="6" applyFont="1" applyAlignment="1">
      <alignment horizontal="center"/>
    </xf>
    <xf numFmtId="164" fontId="5" fillId="0" borderId="2" xfId="6" applyNumberFormat="1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13" fillId="0" borderId="2" xfId="0" applyFont="1" applyFill="1" applyBorder="1" applyAlignment="1" applyProtection="1">
      <alignment vertical="center"/>
    </xf>
    <xf numFmtId="0" fontId="18" fillId="0" borderId="0" xfId="1" applyFont="1" applyAlignment="1" applyProtection="1">
      <alignment vertical="center"/>
    </xf>
    <xf numFmtId="164" fontId="4" fillId="0" borderId="0" xfId="2" applyNumberFormat="1" applyFont="1" applyFill="1" applyBorder="1" applyAlignment="1">
      <alignment horizontal="center" vertical="center"/>
    </xf>
    <xf numFmtId="164" fontId="3" fillId="0" borderId="2" xfId="2" applyNumberFormat="1" applyFont="1" applyBorder="1" applyAlignment="1">
      <alignment horizontal="center"/>
    </xf>
    <xf numFmtId="0" fontId="4" fillId="3" borderId="33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164" fontId="4" fillId="3" borderId="33" xfId="2" applyNumberFormat="1" applyFont="1" applyFill="1" applyBorder="1" applyAlignment="1">
      <alignment horizontal="center" vertical="center"/>
    </xf>
    <xf numFmtId="0" fontId="2" fillId="4" borderId="14" xfId="2" applyFont="1" applyFill="1" applyBorder="1"/>
    <xf numFmtId="0" fontId="8" fillId="0" borderId="0" xfId="1" applyFont="1" applyBorder="1" applyAlignment="1" applyProtection="1">
      <alignment vertical="center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164" fontId="8" fillId="0" borderId="12" xfId="1" applyNumberFormat="1" applyFont="1" applyBorder="1" applyAlignment="1" applyProtection="1">
      <alignment horizontal="center" vertical="center"/>
    </xf>
    <xf numFmtId="0" fontId="19" fillId="0" borderId="14" xfId="1" applyFont="1" applyBorder="1" applyAlignment="1" applyProtection="1">
      <alignment horizontal="center" vertical="center"/>
    </xf>
    <xf numFmtId="0" fontId="8" fillId="0" borderId="15" xfId="1" applyFont="1" applyBorder="1" applyAlignment="1" applyProtection="1">
      <alignment vertical="center"/>
    </xf>
    <xf numFmtId="0" fontId="9" fillId="2" borderId="8" xfId="1" applyFont="1" applyFill="1" applyBorder="1" applyAlignment="1" applyProtection="1">
      <alignment horizontal="center" vertical="center"/>
    </xf>
    <xf numFmtId="0" fontId="9" fillId="2" borderId="4" xfId="1" applyFont="1" applyFill="1" applyBorder="1" applyAlignment="1" applyProtection="1">
      <alignment horizontal="center" vertical="center"/>
    </xf>
    <xf numFmtId="0" fontId="9" fillId="2" borderId="9" xfId="1" applyFont="1" applyFill="1" applyBorder="1" applyAlignment="1" applyProtection="1">
      <alignment horizontal="center" vertical="center"/>
    </xf>
    <xf numFmtId="0" fontId="9" fillId="2" borderId="10" xfId="1" applyFont="1" applyFill="1" applyBorder="1" applyAlignment="1" applyProtection="1">
      <alignment horizontal="center" vertical="center"/>
    </xf>
    <xf numFmtId="0" fontId="2" fillId="0" borderId="0" xfId="2" applyFont="1" applyFill="1" applyBorder="1"/>
    <xf numFmtId="0" fontId="4" fillId="3" borderId="25" xfId="2" applyFont="1" applyFill="1" applyBorder="1" applyAlignment="1">
      <alignment horizontal="center" vertical="center"/>
    </xf>
    <xf numFmtId="0" fontId="4" fillId="3" borderId="24" xfId="2" applyFont="1" applyFill="1" applyBorder="1" applyAlignment="1">
      <alignment horizontal="center" vertical="center"/>
    </xf>
    <xf numFmtId="164" fontId="4" fillId="3" borderId="24" xfId="2" applyNumberFormat="1" applyFont="1" applyFill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30" xfId="1" applyFont="1" applyBorder="1" applyAlignment="1">
      <alignment vertical="center"/>
    </xf>
    <xf numFmtId="0" fontId="10" fillId="0" borderId="33" xfId="1" applyFont="1" applyBorder="1" applyAlignment="1">
      <alignment horizontal="center" vertical="center"/>
    </xf>
    <xf numFmtId="0" fontId="10" fillId="0" borderId="36" xfId="1" applyFont="1" applyBorder="1" applyAlignment="1">
      <alignment vertical="center"/>
    </xf>
    <xf numFmtId="0" fontId="10" fillId="0" borderId="37" xfId="1" applyFont="1" applyBorder="1" applyAlignment="1">
      <alignment vertical="center"/>
    </xf>
    <xf numFmtId="0" fontId="0" fillId="0" borderId="30" xfId="0" applyBorder="1" applyAlignment="1"/>
    <xf numFmtId="0" fontId="0" fillId="0" borderId="31" xfId="0" applyBorder="1" applyAlignment="1"/>
    <xf numFmtId="0" fontId="20" fillId="0" borderId="2" xfId="1" applyFont="1" applyBorder="1" applyAlignment="1" applyProtection="1">
      <alignment horizontal="center" vertical="center"/>
    </xf>
    <xf numFmtId="1" fontId="13" fillId="0" borderId="2" xfId="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left" vertical="center"/>
      <protection locked="0"/>
    </xf>
    <xf numFmtId="166" fontId="19" fillId="0" borderId="19" xfId="1" applyNumberFormat="1" applyFont="1" applyBorder="1" applyAlignment="1" applyProtection="1">
      <alignment horizontal="center" vertical="center"/>
    </xf>
    <xf numFmtId="166" fontId="19" fillId="0" borderId="21" xfId="1" applyNumberFormat="1" applyFont="1" applyBorder="1" applyAlignment="1" applyProtection="1">
      <alignment horizontal="center" vertical="center"/>
    </xf>
    <xf numFmtId="0" fontId="8" fillId="0" borderId="26" xfId="1" applyFont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center" vertical="center"/>
    </xf>
    <xf numFmtId="1" fontId="13" fillId="0" borderId="0" xfId="0" applyNumberFormat="1" applyFont="1" applyFill="1" applyBorder="1" applyAlignment="1" applyProtection="1">
      <alignment horizontal="center" vertical="center"/>
    </xf>
    <xf numFmtId="0" fontId="10" fillId="0" borderId="30" xfId="1" applyFont="1" applyBorder="1" applyAlignment="1" applyProtection="1">
      <alignment horizontal="left" vertical="center"/>
    </xf>
    <xf numFmtId="0" fontId="10" fillId="0" borderId="38" xfId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 applyProtection="1">
      <alignment horizontal="center" vertical="center"/>
      <protection locked="0"/>
    </xf>
    <xf numFmtId="0" fontId="10" fillId="0" borderId="32" xfId="1" applyFont="1" applyBorder="1" applyAlignment="1" applyProtection="1">
      <alignment horizontal="left" vertical="center"/>
    </xf>
    <xf numFmtId="0" fontId="10" fillId="0" borderId="34" xfId="1" applyFont="1" applyBorder="1" applyAlignment="1" applyProtection="1">
      <alignment horizontal="left" vertical="center"/>
    </xf>
    <xf numFmtId="0" fontId="10" fillId="0" borderId="26" xfId="1" applyFont="1" applyBorder="1" applyAlignment="1" applyProtection="1">
      <alignment horizontal="left" vertical="center"/>
    </xf>
    <xf numFmtId="0" fontId="10" fillId="0" borderId="3" xfId="1" applyFont="1" applyBorder="1" applyAlignment="1" applyProtection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10" fillId="0" borderId="20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5" xfId="1" applyFont="1" applyBorder="1" applyAlignment="1" applyProtection="1">
      <alignment horizontal="center" vertical="center"/>
      <protection locked="0"/>
    </xf>
    <xf numFmtId="0" fontId="10" fillId="0" borderId="35" xfId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left" vertical="center"/>
    </xf>
    <xf numFmtId="164" fontId="4" fillId="2" borderId="1" xfId="2" applyNumberFormat="1" applyFont="1" applyFill="1" applyBorder="1" applyAlignment="1">
      <alignment horizontal="center" vertical="center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8" fillId="0" borderId="1" xfId="1" applyFont="1" applyBorder="1" applyAlignment="1" applyProtection="1">
      <alignment vertical="center"/>
      <protection locked="0"/>
    </xf>
    <xf numFmtId="0" fontId="8" fillId="0" borderId="3" xfId="1" applyFont="1" applyBorder="1" applyAlignment="1" applyProtection="1">
      <alignment vertical="center"/>
      <protection locked="0"/>
    </xf>
  </cellXfs>
  <cellStyles count="11">
    <cellStyle name="Euro" xfId="3"/>
    <cellStyle name="Prozent 2" xfId="4"/>
    <cellStyle name="Prozent 2 2" xfId="5"/>
    <cellStyle name="Standard" xfId="0" builtinId="0"/>
    <cellStyle name="Standard 2" xfId="2"/>
    <cellStyle name="Standard 2 2" xfId="6"/>
    <cellStyle name="Standard 3" xfId="7"/>
    <cellStyle name="Standard 3 2" xfId="8"/>
    <cellStyle name="Standard 4" xfId="9"/>
    <cellStyle name="Standard 5" xfId="10"/>
    <cellStyle name="Standard_Ausschreibung 2009" xfId="1"/>
  </cellStyles>
  <dxfs count="5">
    <dxf>
      <font>
        <condense val="0"/>
        <extend val="0"/>
        <color rgb="FF9C0006"/>
      </font>
    </dxf>
    <dxf>
      <font>
        <strike val="0"/>
        <color rgb="FF00B050"/>
      </font>
      <fill>
        <patternFill patternType="none">
          <bgColor auto="1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59"/>
  <sheetViews>
    <sheetView tabSelected="1" zoomScaleNormal="100" workbookViewId="0">
      <selection sqref="A1:O1"/>
    </sheetView>
  </sheetViews>
  <sheetFormatPr baseColWidth="10" defaultColWidth="11.44140625" defaultRowHeight="13.2"/>
  <cols>
    <col min="1" max="1" width="19.33203125" style="12" customWidth="1"/>
    <col min="2" max="2" width="3.6640625" style="12" customWidth="1"/>
    <col min="3" max="3" width="5.33203125" style="12" customWidth="1"/>
    <col min="4" max="4" width="4.6640625" style="12" customWidth="1"/>
    <col min="5" max="5" width="5.33203125" style="12" customWidth="1"/>
    <col min="6" max="6" width="3.6640625" style="12" customWidth="1"/>
    <col min="7" max="7" width="4.6640625" style="12" customWidth="1"/>
    <col min="8" max="8" width="1.33203125" style="12" customWidth="1"/>
    <col min="9" max="9" width="19.33203125" style="12" customWidth="1"/>
    <col min="10" max="10" width="3.6640625" style="12" customWidth="1"/>
    <col min="11" max="11" width="5.33203125" style="12" customWidth="1"/>
    <col min="12" max="12" width="4.6640625" style="12" customWidth="1"/>
    <col min="13" max="13" width="5.33203125" style="12" customWidth="1"/>
    <col min="14" max="14" width="3.6640625" style="12" customWidth="1"/>
    <col min="15" max="15" width="4.6640625" style="12" customWidth="1"/>
    <col min="16" max="27" width="2.33203125" style="13" hidden="1" customWidth="1"/>
    <col min="28" max="28" width="2.6640625" style="13" hidden="1" customWidth="1"/>
    <col min="29" max="33" width="2.33203125" style="13" hidden="1" customWidth="1"/>
    <col min="34" max="34" width="2.6640625" style="13" hidden="1" customWidth="1"/>
    <col min="35" max="41" width="2.33203125" style="13" hidden="1" customWidth="1"/>
    <col min="42" max="45" width="2.33203125" style="13" customWidth="1"/>
    <col min="46" max="46" width="1" style="13" customWidth="1"/>
    <col min="47" max="48" width="2.33203125" style="13" customWidth="1"/>
    <col min="49" max="49" width="2.5546875" style="13" customWidth="1"/>
    <col min="50" max="54" width="2.33203125" style="13" customWidth="1"/>
    <col min="55" max="55" width="3" style="13" customWidth="1"/>
    <col min="56" max="57" width="2.33203125" style="13" customWidth="1"/>
    <col min="58" max="16384" width="11.44140625" style="13"/>
  </cols>
  <sheetData>
    <row r="1" spans="1:57" s="10" customFormat="1" ht="19.2" customHeight="1">
      <c r="A1" s="92" t="s">
        <v>15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9.2" customHeight="1" thickBot="1">
      <c r="A2" s="11"/>
      <c r="B2" s="11"/>
      <c r="C2" s="11"/>
      <c r="D2" s="11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s="15" customFormat="1" ht="15" customHeight="1">
      <c r="A3" s="14" t="s">
        <v>3</v>
      </c>
      <c r="B3" s="95"/>
      <c r="C3" s="115"/>
      <c r="D3" s="115"/>
      <c r="E3" s="115"/>
      <c r="F3" s="115"/>
      <c r="G3" s="116"/>
      <c r="I3" s="14" t="s">
        <v>3</v>
      </c>
      <c r="J3" s="95"/>
      <c r="K3" s="115"/>
      <c r="L3" s="115"/>
      <c r="M3" s="115"/>
      <c r="N3" s="115"/>
      <c r="O3" s="116"/>
      <c r="Q3" s="30"/>
      <c r="R3" s="30"/>
      <c r="S3" s="30"/>
      <c r="T3" s="47"/>
      <c r="U3" s="47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47"/>
      <c r="AL3" s="30"/>
      <c r="AM3" s="30"/>
      <c r="AN3" s="30"/>
      <c r="AO3" s="47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s="17" customFormat="1" ht="10.050000000000001" customHeight="1">
      <c r="A4" s="74" t="s">
        <v>4</v>
      </c>
      <c r="B4" s="75" t="s">
        <v>14</v>
      </c>
      <c r="C4" s="75" t="s">
        <v>0</v>
      </c>
      <c r="D4" s="75" t="s">
        <v>1</v>
      </c>
      <c r="E4" s="76" t="s">
        <v>2</v>
      </c>
      <c r="F4" s="75" t="s">
        <v>5</v>
      </c>
      <c r="G4" s="77" t="s">
        <v>6</v>
      </c>
      <c r="H4" s="16"/>
      <c r="I4" s="74" t="s">
        <v>4</v>
      </c>
      <c r="J4" s="75" t="s">
        <v>14</v>
      </c>
      <c r="K4" s="75" t="s">
        <v>0</v>
      </c>
      <c r="L4" s="75" t="s">
        <v>1</v>
      </c>
      <c r="M4" s="76" t="s">
        <v>2</v>
      </c>
      <c r="N4" s="75" t="s">
        <v>5</v>
      </c>
      <c r="O4" s="77" t="s">
        <v>6</v>
      </c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9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ht="15" customHeight="1">
      <c r="A5" s="69"/>
      <c r="B5" s="70" t="s">
        <v>13</v>
      </c>
      <c r="C5" s="70"/>
      <c r="D5" s="70"/>
      <c r="E5" s="89" t="str">
        <f>IF(C5="","",C5+D5)</f>
        <v/>
      </c>
      <c r="F5" s="70"/>
      <c r="G5" s="71" t="str">
        <f>IF(C5,('Pz-Berechnung'!B2),"")</f>
        <v/>
      </c>
      <c r="H5" s="9"/>
      <c r="I5" s="69"/>
      <c r="J5" s="70" t="s">
        <v>13</v>
      </c>
      <c r="K5" s="70"/>
      <c r="L5" s="70"/>
      <c r="M5" s="89" t="str">
        <f>IF(K5="","",K5+L5)</f>
        <v/>
      </c>
      <c r="N5" s="70"/>
      <c r="O5" s="71" t="str">
        <f>IF(K5,('Pz-Berechnung'!B8),"")</f>
        <v/>
      </c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9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ht="15" customHeight="1">
      <c r="A6" s="69"/>
      <c r="B6" s="70" t="s">
        <v>13</v>
      </c>
      <c r="C6" s="70"/>
      <c r="D6" s="70"/>
      <c r="E6" s="89" t="str">
        <f t="shared" ref="E6:E7" si="0">IF(C6="","",C6+D6)</f>
        <v/>
      </c>
      <c r="F6" s="70"/>
      <c r="G6" s="71" t="str">
        <f>IF(C6,('Pz-Berechnung'!B3),"")</f>
        <v/>
      </c>
      <c r="H6" s="9"/>
      <c r="I6" s="69"/>
      <c r="J6" s="70" t="s">
        <v>13</v>
      </c>
      <c r="K6" s="70"/>
      <c r="L6" s="70"/>
      <c r="M6" s="89" t="str">
        <f t="shared" ref="M6:M8" si="1">IF(K6="","",K6+L6)</f>
        <v/>
      </c>
      <c r="N6" s="70"/>
      <c r="O6" s="71" t="str">
        <f>IF(K6,('Pz-Berechnung'!B9),"")</f>
        <v/>
      </c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9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ht="15" customHeight="1">
      <c r="A7" s="69"/>
      <c r="B7" s="70" t="s">
        <v>13</v>
      </c>
      <c r="C7" s="70"/>
      <c r="D7" s="70"/>
      <c r="E7" s="89" t="str">
        <f t="shared" si="0"/>
        <v/>
      </c>
      <c r="F7" s="70"/>
      <c r="G7" s="71" t="str">
        <f>IF(C7,('Pz-Berechnung'!B4),"")</f>
        <v/>
      </c>
      <c r="H7" s="9"/>
      <c r="I7" s="69"/>
      <c r="J7" s="70" t="s">
        <v>13</v>
      </c>
      <c r="K7" s="70"/>
      <c r="L7" s="70"/>
      <c r="M7" s="89" t="str">
        <f t="shared" si="1"/>
        <v/>
      </c>
      <c r="N7" s="70"/>
      <c r="O7" s="71" t="str">
        <f>IF(K7,('Pz-Berechnung'!B10),"")</f>
        <v/>
      </c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9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ht="15" customHeight="1">
      <c r="A8" s="69"/>
      <c r="B8" s="70" t="s">
        <v>13</v>
      </c>
      <c r="C8" s="70"/>
      <c r="D8" s="70"/>
      <c r="E8" s="89" t="str">
        <f t="shared" ref="E8:E10" si="2">IF(C8="","",C8+D8)</f>
        <v/>
      </c>
      <c r="F8" s="70"/>
      <c r="G8" s="71" t="str">
        <f>IF(C8,('Pz-Berechnung'!B5),"")</f>
        <v/>
      </c>
      <c r="H8" s="9"/>
      <c r="I8" s="69"/>
      <c r="J8" s="70" t="s">
        <v>13</v>
      </c>
      <c r="K8" s="70"/>
      <c r="L8" s="70"/>
      <c r="M8" s="89" t="str">
        <f t="shared" si="1"/>
        <v/>
      </c>
      <c r="N8" s="70"/>
      <c r="O8" s="71" t="str">
        <f>IF(K8,('Pz-Berechnung'!B11),"")</f>
        <v/>
      </c>
      <c r="Q8" s="27"/>
      <c r="R8" s="27"/>
      <c r="S8" s="27"/>
      <c r="T8" s="27"/>
      <c r="U8" s="27"/>
      <c r="V8" s="27"/>
      <c r="W8" s="27"/>
      <c r="X8" s="27"/>
      <c r="Y8" s="27"/>
      <c r="Z8" s="28"/>
      <c r="AA8" s="49"/>
      <c r="AB8" s="49"/>
      <c r="AC8" s="49"/>
      <c r="AD8" s="49"/>
      <c r="AE8" s="49"/>
      <c r="AF8" s="49"/>
      <c r="AG8" s="49"/>
      <c r="AH8" s="49"/>
      <c r="AI8" s="27"/>
      <c r="AJ8" s="27"/>
      <c r="AK8" s="29"/>
      <c r="AL8" s="27"/>
      <c r="AM8" s="27"/>
      <c r="AN8" s="27"/>
      <c r="AO8" s="27"/>
      <c r="AP8" s="27"/>
      <c r="AQ8" s="27"/>
      <c r="AR8" s="27"/>
      <c r="AS8" s="27"/>
      <c r="AT8" s="27"/>
      <c r="AU8" s="28"/>
      <c r="AV8" s="49"/>
      <c r="AW8" s="49"/>
      <c r="AX8" s="49"/>
      <c r="AY8" s="49"/>
      <c r="AZ8" s="49"/>
      <c r="BA8" s="49"/>
      <c r="BB8" s="49"/>
      <c r="BC8" s="49"/>
      <c r="BD8" s="27"/>
      <c r="BE8" s="27"/>
    </row>
    <row r="9" spans="1:57" ht="15" customHeight="1">
      <c r="A9" s="69"/>
      <c r="B9" s="70" t="s">
        <v>13</v>
      </c>
      <c r="C9" s="70"/>
      <c r="D9" s="70"/>
      <c r="E9" s="89" t="str">
        <f t="shared" si="2"/>
        <v/>
      </c>
      <c r="F9" s="70"/>
      <c r="G9" s="71" t="str">
        <f>IF(C9,('Pz-Berechnung'!B6),"")</f>
        <v/>
      </c>
      <c r="H9" s="9"/>
      <c r="I9" s="69"/>
      <c r="J9" s="70" t="s">
        <v>13</v>
      </c>
      <c r="K9" s="70"/>
      <c r="L9" s="70"/>
      <c r="M9" s="89" t="str">
        <f t="shared" ref="M9:M10" si="3">IF(K9="","",K9+L9)</f>
        <v/>
      </c>
      <c r="N9" s="70"/>
      <c r="O9" s="71" t="str">
        <f>IF(K9,('Pz-Berechnung'!B12),"")</f>
        <v/>
      </c>
      <c r="Q9" s="27"/>
      <c r="R9" s="27"/>
      <c r="S9" s="27"/>
      <c r="T9" s="27"/>
      <c r="U9" s="27"/>
      <c r="V9" s="27"/>
      <c r="W9" s="27"/>
      <c r="X9" s="27"/>
      <c r="Y9" s="27"/>
      <c r="Z9" s="28"/>
      <c r="AA9" s="49"/>
      <c r="AB9" s="49"/>
      <c r="AC9" s="49"/>
      <c r="AD9" s="49"/>
      <c r="AE9" s="49"/>
      <c r="AF9" s="49"/>
      <c r="AG9" s="49"/>
      <c r="AH9" s="49"/>
      <c r="AI9" s="27"/>
      <c r="AJ9" s="27"/>
      <c r="AK9" s="29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49"/>
      <c r="AW9" s="49"/>
      <c r="AX9" s="49"/>
      <c r="AY9" s="49"/>
      <c r="AZ9" s="49"/>
      <c r="BA9" s="49"/>
      <c r="BB9" s="49"/>
      <c r="BC9" s="49"/>
      <c r="BD9" s="27"/>
      <c r="BE9" s="27"/>
    </row>
    <row r="10" spans="1:57" ht="15" customHeight="1" thickBot="1">
      <c r="A10" s="69"/>
      <c r="B10" s="70" t="s">
        <v>13</v>
      </c>
      <c r="C10" s="70"/>
      <c r="D10" s="70"/>
      <c r="E10" s="89" t="str">
        <f t="shared" si="2"/>
        <v/>
      </c>
      <c r="F10" s="70"/>
      <c r="G10" s="71" t="str">
        <f>IF(C10,('Pz-Berechnung'!B7),"")</f>
        <v/>
      </c>
      <c r="H10" s="9"/>
      <c r="I10" s="69"/>
      <c r="J10" s="70" t="s">
        <v>13</v>
      </c>
      <c r="K10" s="70"/>
      <c r="L10" s="70"/>
      <c r="M10" s="89" t="str">
        <f t="shared" si="3"/>
        <v/>
      </c>
      <c r="N10" s="70"/>
      <c r="O10" s="71" t="str">
        <f>IF(K10,('Pz-Berechnung'!B13),"")</f>
        <v/>
      </c>
      <c r="Q10" s="27"/>
      <c r="R10" s="27"/>
      <c r="S10" s="27"/>
      <c r="T10" s="27"/>
      <c r="U10" s="27"/>
      <c r="V10" s="27"/>
      <c r="W10" s="27"/>
      <c r="X10" s="27"/>
      <c r="Y10" s="27"/>
      <c r="Z10" s="28"/>
      <c r="AA10" s="49"/>
      <c r="AB10" s="49"/>
      <c r="AC10" s="49"/>
      <c r="AD10" s="49"/>
      <c r="AE10" s="49"/>
      <c r="AF10" s="49"/>
      <c r="AG10" s="49"/>
      <c r="AH10" s="49"/>
      <c r="AI10" s="27"/>
      <c r="AJ10" s="27"/>
      <c r="AK10" s="29"/>
      <c r="AL10" s="27"/>
      <c r="AM10" s="27"/>
      <c r="AN10" s="27"/>
      <c r="AO10" s="27"/>
      <c r="AP10" s="27"/>
      <c r="AQ10" s="27"/>
      <c r="AR10" s="27"/>
      <c r="AS10" s="27"/>
      <c r="AT10" s="27"/>
      <c r="AU10" s="28"/>
      <c r="AV10" s="49"/>
      <c r="AW10" s="49"/>
      <c r="AX10" s="49"/>
      <c r="AY10" s="49"/>
      <c r="AZ10" s="49"/>
      <c r="BA10" s="49"/>
      <c r="BB10" s="49"/>
      <c r="BC10" s="49"/>
      <c r="BD10" s="27"/>
      <c r="BE10" s="27"/>
    </row>
    <row r="11" spans="1:57" ht="15" customHeight="1" thickBot="1">
      <c r="A11" s="93">
        <f>'Pz-Berechnung'!C57</f>
        <v>5</v>
      </c>
      <c r="B11" s="94"/>
      <c r="C11" s="72" t="str">
        <f>IF(C5="","",C5+C6+C7+C8+C9+C10)</f>
        <v/>
      </c>
      <c r="D11" s="72" t="str">
        <f>IF(D5="","",D5+D6+D7+D8+D9+D10)</f>
        <v/>
      </c>
      <c r="E11" s="72" t="str">
        <f>IF(X11&gt;0,X11,"")</f>
        <v/>
      </c>
      <c r="F11" s="72" t="str">
        <f>IF(F5="","",F5+F6+F7+F8+F9+F10)</f>
        <v/>
      </c>
      <c r="G11" s="73"/>
      <c r="H11" s="9"/>
      <c r="I11" s="93">
        <f>'Pz-Berechnung'!C58</f>
        <v>5</v>
      </c>
      <c r="J11" s="94"/>
      <c r="K11" s="72" t="str">
        <f>IF(K5="","",K5+K6+K7+K8+K9+K10)</f>
        <v/>
      </c>
      <c r="L11" s="72" t="str">
        <f>IF(L5="","",L5+L6+L7+L8+L9+L10)</f>
        <v/>
      </c>
      <c r="M11" s="72" t="str">
        <f>IF(AF11&gt;0,AF11,"")</f>
        <v/>
      </c>
      <c r="N11" s="72" t="str">
        <f>IF(N5="","",N5+N6+N7+N8+N9+N10)</f>
        <v/>
      </c>
      <c r="O11" s="73"/>
      <c r="Q11" s="29"/>
      <c r="R11" s="29"/>
      <c r="S11" s="29"/>
      <c r="T11" s="91" t="str">
        <f>C11</f>
        <v/>
      </c>
      <c r="U11" s="91"/>
      <c r="V11" s="91" t="str">
        <f>D11</f>
        <v/>
      </c>
      <c r="W11" s="91"/>
      <c r="X11" s="91">
        <f>SUM(T11:V11)</f>
        <v>0</v>
      </c>
      <c r="Y11" s="91"/>
      <c r="Z11" s="46"/>
      <c r="AA11" s="50"/>
      <c r="AB11" s="90" t="str">
        <f>K11</f>
        <v/>
      </c>
      <c r="AC11" s="90"/>
      <c r="AD11" s="90" t="str">
        <f>L11</f>
        <v/>
      </c>
      <c r="AE11" s="90"/>
      <c r="AF11" s="90">
        <f>SUM(AB11:AD11)</f>
        <v>0</v>
      </c>
      <c r="AG11" s="90"/>
      <c r="AH11" s="50"/>
      <c r="AI11" s="29"/>
      <c r="AJ11" s="29"/>
      <c r="AK11" s="91">
        <f>SUM(E5:E10)</f>
        <v>0</v>
      </c>
      <c r="AL11" s="91"/>
      <c r="AM11" s="60"/>
      <c r="AN11" s="91">
        <f>SUM(M5:M10)</f>
        <v>0</v>
      </c>
      <c r="AO11" s="91"/>
      <c r="AP11" s="29"/>
      <c r="AQ11" s="29"/>
      <c r="AR11" s="29"/>
      <c r="AS11" s="29"/>
      <c r="AT11" s="29"/>
      <c r="AU11" s="29"/>
      <c r="AV11" s="50"/>
      <c r="AW11" s="50"/>
      <c r="AX11" s="50"/>
      <c r="AY11" s="50"/>
      <c r="AZ11" s="50"/>
      <c r="BA11" s="50"/>
      <c r="BB11" s="50"/>
      <c r="BC11" s="50"/>
      <c r="BD11" s="29"/>
      <c r="BE11" s="29"/>
    </row>
    <row r="12" spans="1:57" s="23" customFormat="1" ht="15" customHeight="1" thickBot="1">
      <c r="A12" s="18" t="s">
        <v>7</v>
      </c>
      <c r="B12" s="19"/>
      <c r="C12" s="19"/>
      <c r="D12" s="19"/>
      <c r="E12" s="20"/>
      <c r="F12" s="20"/>
      <c r="G12" s="21"/>
      <c r="H12" s="22"/>
      <c r="I12" s="18" t="s">
        <v>7</v>
      </c>
      <c r="J12" s="19"/>
      <c r="K12" s="19"/>
      <c r="L12" s="19"/>
      <c r="M12" s="20"/>
      <c r="N12" s="20"/>
      <c r="O12" s="21"/>
      <c r="Q12" s="28"/>
      <c r="R12" s="30"/>
      <c r="S12" s="30"/>
      <c r="T12" s="30"/>
      <c r="U12" s="30"/>
      <c r="V12" s="30"/>
      <c r="W12" s="28"/>
      <c r="X12" s="28"/>
      <c r="Y12" s="28"/>
      <c r="Z12" s="27"/>
      <c r="AA12" s="51"/>
      <c r="AB12" s="51"/>
      <c r="AC12" s="51"/>
      <c r="AD12" s="51"/>
      <c r="AE12" s="51"/>
      <c r="AF12" s="51"/>
      <c r="AG12" s="51"/>
      <c r="AH12" s="51"/>
      <c r="AI12" s="27"/>
      <c r="AJ12" s="27"/>
      <c r="AK12" s="29"/>
      <c r="AL12" s="28"/>
      <c r="AM12" s="30"/>
      <c r="AN12" s="30"/>
      <c r="AO12" s="30"/>
      <c r="AP12" s="30"/>
      <c r="AQ12" s="30"/>
      <c r="AR12" s="28"/>
      <c r="AS12" s="28"/>
      <c r="AT12" s="28"/>
      <c r="AU12" s="27"/>
      <c r="AV12" s="30"/>
      <c r="AW12" s="30"/>
      <c r="AX12" s="30"/>
      <c r="AY12" s="30"/>
      <c r="AZ12" s="30"/>
      <c r="BA12" s="30"/>
      <c r="BB12" s="30"/>
      <c r="BC12" s="30"/>
      <c r="BD12" s="27"/>
      <c r="BE12" s="27"/>
    </row>
    <row r="13" spans="1:57" ht="10.050000000000001" customHeight="1" thickBot="1">
      <c r="A13" s="24"/>
      <c r="B13" s="25"/>
      <c r="C13" s="26"/>
      <c r="D13" s="26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s="15" customFormat="1" ht="15" customHeight="1">
      <c r="A14" s="14" t="s">
        <v>3</v>
      </c>
      <c r="B14" s="95"/>
      <c r="C14" s="115"/>
      <c r="D14" s="115"/>
      <c r="E14" s="115"/>
      <c r="F14" s="115"/>
      <c r="G14" s="116"/>
      <c r="I14" s="14" t="s">
        <v>3</v>
      </c>
      <c r="J14" s="95"/>
      <c r="K14" s="115"/>
      <c r="L14" s="115"/>
      <c r="M14" s="115"/>
      <c r="N14" s="115"/>
      <c r="O14" s="116"/>
      <c r="Q14" s="30"/>
      <c r="R14" s="30"/>
      <c r="S14" s="30"/>
      <c r="T14" s="47"/>
      <c r="U14" s="47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47"/>
      <c r="AL14" s="30"/>
      <c r="AM14" s="30"/>
      <c r="AN14" s="30"/>
      <c r="AO14" s="47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s="17" customFormat="1" ht="10.050000000000001" customHeight="1">
      <c r="A15" s="74" t="s">
        <v>4</v>
      </c>
      <c r="B15" s="75" t="s">
        <v>14</v>
      </c>
      <c r="C15" s="75" t="s">
        <v>0</v>
      </c>
      <c r="D15" s="75" t="s">
        <v>1</v>
      </c>
      <c r="E15" s="76" t="s">
        <v>2</v>
      </c>
      <c r="F15" s="75" t="s">
        <v>5</v>
      </c>
      <c r="G15" s="77" t="s">
        <v>6</v>
      </c>
      <c r="H15" s="16"/>
      <c r="I15" s="74" t="s">
        <v>4</v>
      </c>
      <c r="J15" s="75" t="s">
        <v>14</v>
      </c>
      <c r="K15" s="75" t="s">
        <v>0</v>
      </c>
      <c r="L15" s="75" t="s">
        <v>1</v>
      </c>
      <c r="M15" s="76" t="s">
        <v>2</v>
      </c>
      <c r="N15" s="75" t="s">
        <v>5</v>
      </c>
      <c r="O15" s="77" t="s">
        <v>6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9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ht="15" customHeight="1">
      <c r="A16" s="69"/>
      <c r="B16" s="70" t="s">
        <v>13</v>
      </c>
      <c r="C16" s="70"/>
      <c r="D16" s="70"/>
      <c r="E16" s="89" t="str">
        <f>IF(C16="","",C16+D16)</f>
        <v/>
      </c>
      <c r="F16" s="70"/>
      <c r="G16" s="71" t="str">
        <f>IF(C16,('Pz-Berechnung'!B14),"")</f>
        <v/>
      </c>
      <c r="H16" s="9"/>
      <c r="I16" s="69"/>
      <c r="J16" s="70" t="s">
        <v>13</v>
      </c>
      <c r="K16" s="70"/>
      <c r="L16" s="70"/>
      <c r="M16" s="89" t="str">
        <f>IF(K16="","",K16+L16)</f>
        <v/>
      </c>
      <c r="N16" s="70"/>
      <c r="O16" s="71" t="str">
        <f>IF(K16,('Pz-Berechnung'!B20),"")</f>
        <v/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9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5" customHeight="1">
      <c r="A17" s="69"/>
      <c r="B17" s="70" t="s">
        <v>13</v>
      </c>
      <c r="C17" s="70"/>
      <c r="D17" s="70"/>
      <c r="E17" s="89" t="str">
        <f t="shared" ref="E17:E18" si="4">IF(C17="","",C17+D17)</f>
        <v/>
      </c>
      <c r="F17" s="70"/>
      <c r="G17" s="71" t="str">
        <f>IF(C17,('Pz-Berechnung'!B15),"")</f>
        <v/>
      </c>
      <c r="H17" s="9"/>
      <c r="I17" s="69"/>
      <c r="J17" s="70" t="s">
        <v>13</v>
      </c>
      <c r="K17" s="70"/>
      <c r="L17" s="70"/>
      <c r="M17" s="89" t="str">
        <f t="shared" ref="M17:M18" si="5">IF(K17="","",K17+L17)</f>
        <v/>
      </c>
      <c r="N17" s="70"/>
      <c r="O17" s="71" t="str">
        <f>IF(K17,('Pz-Berechnung'!B21),"")</f>
        <v/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9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5" customHeight="1">
      <c r="A18" s="69"/>
      <c r="B18" s="70" t="s">
        <v>13</v>
      </c>
      <c r="C18" s="70"/>
      <c r="D18" s="70"/>
      <c r="E18" s="89" t="str">
        <f t="shared" si="4"/>
        <v/>
      </c>
      <c r="F18" s="70"/>
      <c r="G18" s="71" t="str">
        <f>IF(C18,('Pz-Berechnung'!B16),"")</f>
        <v/>
      </c>
      <c r="H18" s="9"/>
      <c r="I18" s="69"/>
      <c r="J18" s="70" t="s">
        <v>13</v>
      </c>
      <c r="K18" s="70"/>
      <c r="L18" s="70"/>
      <c r="M18" s="89" t="str">
        <f t="shared" si="5"/>
        <v/>
      </c>
      <c r="N18" s="70"/>
      <c r="O18" s="71" t="str">
        <f>IF(K18,('Pz-Berechnung'!B22),"")</f>
        <v/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9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5" customHeight="1">
      <c r="A19" s="69"/>
      <c r="B19" s="70" t="s">
        <v>13</v>
      </c>
      <c r="C19" s="70"/>
      <c r="D19" s="70"/>
      <c r="E19" s="89" t="str">
        <f t="shared" ref="E19:E21" si="6">IF(C19="","",C19+D19)</f>
        <v/>
      </c>
      <c r="F19" s="70"/>
      <c r="G19" s="71" t="str">
        <f>IF(C19,('Pz-Berechnung'!B17),"")</f>
        <v/>
      </c>
      <c r="H19" s="9"/>
      <c r="I19" s="69"/>
      <c r="J19" s="70" t="s">
        <v>13</v>
      </c>
      <c r="K19" s="70"/>
      <c r="L19" s="70"/>
      <c r="M19" s="89" t="str">
        <f t="shared" ref="M19:M21" si="7">IF(K19="","",K19+L19)</f>
        <v/>
      </c>
      <c r="N19" s="70"/>
      <c r="O19" s="71" t="str">
        <f>IF(K19,('Pz-Berechnung'!B23),"")</f>
        <v/>
      </c>
      <c r="Q19" s="27"/>
      <c r="R19" s="27"/>
      <c r="S19" s="27"/>
      <c r="T19" s="27"/>
      <c r="U19" s="27"/>
      <c r="V19" s="27"/>
      <c r="W19" s="27"/>
      <c r="X19" s="27"/>
      <c r="Y19" s="27"/>
      <c r="Z19" s="28"/>
      <c r="AA19" s="49"/>
      <c r="AB19" s="49"/>
      <c r="AC19" s="49"/>
      <c r="AD19" s="49"/>
      <c r="AE19" s="49"/>
      <c r="AF19" s="49"/>
      <c r="AG19" s="49"/>
      <c r="AH19" s="49"/>
      <c r="AI19" s="27"/>
      <c r="AJ19" s="27"/>
      <c r="AK19" s="29"/>
      <c r="AL19" s="27"/>
      <c r="AM19" s="27"/>
      <c r="AN19" s="27"/>
      <c r="AO19" s="27"/>
      <c r="AP19" s="27"/>
      <c r="AQ19" s="27"/>
      <c r="AR19" s="27"/>
      <c r="AS19" s="27"/>
      <c r="AT19" s="27"/>
      <c r="AU19" s="28"/>
      <c r="AV19" s="49"/>
      <c r="AW19" s="49"/>
      <c r="AX19" s="49"/>
      <c r="AY19" s="49"/>
      <c r="AZ19" s="49"/>
      <c r="BA19" s="49"/>
      <c r="BB19" s="49"/>
      <c r="BC19" s="49"/>
      <c r="BD19" s="27"/>
      <c r="BE19" s="27"/>
    </row>
    <row r="20" spans="1:57" ht="15" customHeight="1">
      <c r="A20" s="69"/>
      <c r="B20" s="70" t="s">
        <v>13</v>
      </c>
      <c r="C20" s="70"/>
      <c r="D20" s="70"/>
      <c r="E20" s="89" t="str">
        <f t="shared" si="6"/>
        <v/>
      </c>
      <c r="F20" s="70"/>
      <c r="G20" s="71" t="str">
        <f>IF(C20,('Pz-Berechnung'!B18),"")</f>
        <v/>
      </c>
      <c r="H20" s="9"/>
      <c r="I20" s="69"/>
      <c r="J20" s="70" t="s">
        <v>13</v>
      </c>
      <c r="K20" s="70"/>
      <c r="L20" s="70"/>
      <c r="M20" s="89" t="str">
        <f t="shared" si="7"/>
        <v/>
      </c>
      <c r="N20" s="70"/>
      <c r="O20" s="71" t="str">
        <f>IF(K20,('Pz-Berechnung'!B24),"")</f>
        <v/>
      </c>
      <c r="Q20" s="27"/>
      <c r="R20" s="27"/>
      <c r="S20" s="27"/>
      <c r="T20" s="27"/>
      <c r="U20" s="27"/>
      <c r="V20" s="27"/>
      <c r="W20" s="27"/>
      <c r="X20" s="27"/>
      <c r="Y20" s="27"/>
      <c r="Z20" s="28"/>
      <c r="AA20" s="49"/>
      <c r="AB20" s="49"/>
      <c r="AC20" s="49"/>
      <c r="AD20" s="49"/>
      <c r="AE20" s="49"/>
      <c r="AF20" s="49"/>
      <c r="AG20" s="49"/>
      <c r="AH20" s="49"/>
      <c r="AI20" s="27"/>
      <c r="AJ20" s="27"/>
      <c r="AK20" s="29"/>
      <c r="AL20" s="27"/>
      <c r="AM20" s="27"/>
      <c r="AN20" s="27"/>
      <c r="AO20" s="27"/>
      <c r="AP20" s="27"/>
      <c r="AQ20" s="27"/>
      <c r="AR20" s="27"/>
      <c r="AS20" s="27"/>
      <c r="AT20" s="27"/>
      <c r="AU20" s="28"/>
      <c r="AV20" s="49"/>
      <c r="AW20" s="49"/>
      <c r="AX20" s="49"/>
      <c r="AY20" s="49"/>
      <c r="AZ20" s="49"/>
      <c r="BA20" s="49"/>
      <c r="BB20" s="49"/>
      <c r="BC20" s="49"/>
      <c r="BD20" s="27"/>
      <c r="BE20" s="27"/>
    </row>
    <row r="21" spans="1:57" ht="15" customHeight="1" thickBot="1">
      <c r="A21" s="69"/>
      <c r="B21" s="70" t="s">
        <v>13</v>
      </c>
      <c r="C21" s="70"/>
      <c r="D21" s="70"/>
      <c r="E21" s="89" t="str">
        <f t="shared" si="6"/>
        <v/>
      </c>
      <c r="F21" s="70"/>
      <c r="G21" s="71" t="str">
        <f>IF(C21,('Pz-Berechnung'!B19),"")</f>
        <v/>
      </c>
      <c r="H21" s="9"/>
      <c r="I21" s="69"/>
      <c r="J21" s="70" t="s">
        <v>13</v>
      </c>
      <c r="K21" s="70"/>
      <c r="L21" s="70"/>
      <c r="M21" s="89" t="str">
        <f t="shared" si="7"/>
        <v/>
      </c>
      <c r="N21" s="70"/>
      <c r="O21" s="71" t="str">
        <f>IF(K21,('Pz-Berechnung'!B25),"")</f>
        <v/>
      </c>
      <c r="Q21" s="27"/>
      <c r="R21" s="27"/>
      <c r="S21" s="27"/>
      <c r="T21" s="27"/>
      <c r="U21" s="27"/>
      <c r="V21" s="27"/>
      <c r="W21" s="27"/>
      <c r="X21" s="27"/>
      <c r="Y21" s="27"/>
      <c r="Z21" s="28"/>
      <c r="AA21" s="49"/>
      <c r="AB21" s="49"/>
      <c r="AC21" s="49"/>
      <c r="AD21" s="49"/>
      <c r="AE21" s="49"/>
      <c r="AF21" s="49"/>
      <c r="AG21" s="49"/>
      <c r="AH21" s="49"/>
      <c r="AI21" s="27"/>
      <c r="AJ21" s="27"/>
      <c r="AK21" s="29"/>
      <c r="AL21" s="27"/>
      <c r="AM21" s="27"/>
      <c r="AN21" s="27"/>
      <c r="AO21" s="27"/>
      <c r="AP21" s="27"/>
      <c r="AQ21" s="27"/>
      <c r="AR21" s="27"/>
      <c r="AS21" s="27"/>
      <c r="AT21" s="27"/>
      <c r="AU21" s="28"/>
      <c r="AV21" s="49"/>
      <c r="AW21" s="49"/>
      <c r="AX21" s="49"/>
      <c r="AY21" s="49"/>
      <c r="AZ21" s="49"/>
      <c r="BA21" s="49"/>
      <c r="BB21" s="49"/>
      <c r="BC21" s="49"/>
      <c r="BD21" s="27"/>
      <c r="BE21" s="27"/>
    </row>
    <row r="22" spans="1:57" ht="15" customHeight="1" thickBot="1">
      <c r="A22" s="93">
        <f>'Pz-Berechnung'!C59</f>
        <v>5</v>
      </c>
      <c r="B22" s="94"/>
      <c r="C22" s="72" t="str">
        <f>IF(C16="","",C16+C17+C18+C19+C20+C21)</f>
        <v/>
      </c>
      <c r="D22" s="72" t="str">
        <f>IF(D16="","",D16+D17+D18+D19+D20+D21)</f>
        <v/>
      </c>
      <c r="E22" s="72" t="str">
        <f>IF(X22&gt;0,X22,"")</f>
        <v/>
      </c>
      <c r="F22" s="72" t="str">
        <f>IF(F16="","",F16+F17+F18+F19+F20+F21)</f>
        <v/>
      </c>
      <c r="G22" s="73"/>
      <c r="H22" s="9"/>
      <c r="I22" s="93">
        <f>'Pz-Berechnung'!C60</f>
        <v>5</v>
      </c>
      <c r="J22" s="94"/>
      <c r="K22" s="72" t="str">
        <f>IF(K16="","",K16+K17+K18+K19+K20+K21)</f>
        <v/>
      </c>
      <c r="L22" s="72" t="str">
        <f>IF(L16="","",L16+L17+L18+L19+L20+L21)</f>
        <v/>
      </c>
      <c r="M22" s="72" t="str">
        <f>IF(AF22&gt;0,AF22,"")</f>
        <v/>
      </c>
      <c r="N22" s="72" t="str">
        <f>IF(N16="","",N16+N17+N18+N19+N20+N21)</f>
        <v/>
      </c>
      <c r="O22" s="73"/>
      <c r="Q22" s="29"/>
      <c r="R22" s="29"/>
      <c r="S22" s="29"/>
      <c r="T22" s="91" t="str">
        <f>C22</f>
        <v/>
      </c>
      <c r="U22" s="91"/>
      <c r="V22" s="91" t="str">
        <f>D22</f>
        <v/>
      </c>
      <c r="W22" s="91"/>
      <c r="X22" s="91">
        <f>SUM(T22:V22)</f>
        <v>0</v>
      </c>
      <c r="Y22" s="91"/>
      <c r="Z22" s="46"/>
      <c r="AA22" s="50"/>
      <c r="AB22" s="90" t="str">
        <f>K22</f>
        <v/>
      </c>
      <c r="AC22" s="90"/>
      <c r="AD22" s="90" t="str">
        <f>L22</f>
        <v/>
      </c>
      <c r="AE22" s="90"/>
      <c r="AF22" s="90">
        <f>SUM(AB22:AD22)</f>
        <v>0</v>
      </c>
      <c r="AG22" s="90"/>
      <c r="AH22" s="50"/>
      <c r="AI22" s="29"/>
      <c r="AJ22" s="29"/>
      <c r="AK22" s="91">
        <f>SUM(E16:E21)</f>
        <v>0</v>
      </c>
      <c r="AL22" s="91"/>
      <c r="AM22" s="60"/>
      <c r="AN22" s="91">
        <f>SUM(M16:M21)</f>
        <v>0</v>
      </c>
      <c r="AO22" s="91"/>
      <c r="AP22" s="29"/>
      <c r="AQ22" s="29"/>
      <c r="AR22" s="29"/>
      <c r="AS22" s="29"/>
      <c r="AT22" s="29"/>
      <c r="AU22" s="29"/>
      <c r="AV22" s="50"/>
      <c r="AW22" s="50"/>
      <c r="AX22" s="50"/>
      <c r="AY22" s="50"/>
      <c r="AZ22" s="50"/>
      <c r="BA22" s="50"/>
      <c r="BB22" s="50"/>
      <c r="BC22" s="50"/>
      <c r="BD22" s="29"/>
      <c r="BE22" s="29"/>
    </row>
    <row r="23" spans="1:57" s="23" customFormat="1" ht="15" customHeight="1" thickBot="1">
      <c r="A23" s="18" t="s">
        <v>7</v>
      </c>
      <c r="B23" s="19"/>
      <c r="C23" s="19"/>
      <c r="D23" s="19"/>
      <c r="E23" s="20"/>
      <c r="F23" s="20"/>
      <c r="G23" s="21"/>
      <c r="H23" s="22"/>
      <c r="I23" s="18" t="s">
        <v>7</v>
      </c>
      <c r="J23" s="19"/>
      <c r="K23" s="19"/>
      <c r="L23" s="19"/>
      <c r="M23" s="20"/>
      <c r="N23" s="20"/>
      <c r="O23" s="21"/>
      <c r="Q23" s="28"/>
      <c r="R23" s="30"/>
      <c r="S23" s="30"/>
      <c r="T23" s="30"/>
      <c r="U23" s="30"/>
      <c r="V23" s="30"/>
      <c r="W23" s="28"/>
      <c r="X23" s="28"/>
      <c r="Y23" s="28"/>
      <c r="Z23" s="27"/>
      <c r="AA23" s="51"/>
      <c r="AB23" s="51"/>
      <c r="AC23" s="51"/>
      <c r="AD23" s="51"/>
      <c r="AE23" s="51"/>
      <c r="AF23" s="51"/>
      <c r="AG23" s="51"/>
      <c r="AH23" s="51"/>
      <c r="AI23" s="27"/>
      <c r="AJ23" s="27"/>
      <c r="AK23" s="29"/>
      <c r="AL23" s="28"/>
      <c r="AM23" s="30"/>
      <c r="AN23" s="30"/>
      <c r="AO23" s="30"/>
      <c r="AP23" s="30"/>
      <c r="AQ23" s="30"/>
      <c r="AR23" s="28"/>
      <c r="AS23" s="28"/>
      <c r="AT23" s="28"/>
      <c r="AU23" s="27"/>
      <c r="AV23" s="30"/>
      <c r="AW23" s="30"/>
      <c r="AX23" s="30"/>
      <c r="AY23" s="30"/>
      <c r="AZ23" s="30"/>
      <c r="BA23" s="30"/>
      <c r="BB23" s="30"/>
      <c r="BC23" s="30"/>
      <c r="BD23" s="27"/>
      <c r="BE23" s="27"/>
    </row>
    <row r="24" spans="1:57" ht="10.050000000000001" customHeight="1" thickBot="1">
      <c r="A24" s="24"/>
      <c r="B24" s="25"/>
      <c r="C24" s="26"/>
      <c r="D24" s="26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s="15" customFormat="1" ht="15" customHeight="1">
      <c r="A25" s="14" t="s">
        <v>3</v>
      </c>
      <c r="B25" s="95"/>
      <c r="C25" s="115"/>
      <c r="D25" s="115"/>
      <c r="E25" s="115"/>
      <c r="F25" s="115"/>
      <c r="G25" s="116"/>
      <c r="I25" s="14" t="s">
        <v>3</v>
      </c>
      <c r="J25" s="95"/>
      <c r="K25" s="115"/>
      <c r="L25" s="115"/>
      <c r="M25" s="115"/>
      <c r="N25" s="115"/>
      <c r="O25" s="116"/>
      <c r="Q25" s="30"/>
      <c r="R25" s="30"/>
      <c r="S25" s="30"/>
      <c r="T25" s="47"/>
      <c r="U25" s="47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47"/>
      <c r="AL25" s="30"/>
      <c r="AM25" s="30"/>
      <c r="AN25" s="30"/>
      <c r="AO25" s="47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s="17" customFormat="1" ht="10.050000000000001" customHeight="1">
      <c r="A26" s="74" t="s">
        <v>4</v>
      </c>
      <c r="B26" s="75" t="s">
        <v>14</v>
      </c>
      <c r="C26" s="75" t="s">
        <v>0</v>
      </c>
      <c r="D26" s="75" t="s">
        <v>1</v>
      </c>
      <c r="E26" s="76" t="s">
        <v>2</v>
      </c>
      <c r="F26" s="75" t="s">
        <v>5</v>
      </c>
      <c r="G26" s="77" t="s">
        <v>6</v>
      </c>
      <c r="H26" s="16"/>
      <c r="I26" s="74" t="s">
        <v>4</v>
      </c>
      <c r="J26" s="75" t="s">
        <v>14</v>
      </c>
      <c r="K26" s="75" t="s">
        <v>0</v>
      </c>
      <c r="L26" s="75" t="s">
        <v>1</v>
      </c>
      <c r="M26" s="76" t="s">
        <v>2</v>
      </c>
      <c r="N26" s="75" t="s">
        <v>5</v>
      </c>
      <c r="O26" s="77" t="s">
        <v>6</v>
      </c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9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5" customHeight="1">
      <c r="A27" s="69"/>
      <c r="B27" s="70" t="s">
        <v>13</v>
      </c>
      <c r="C27" s="70"/>
      <c r="D27" s="70"/>
      <c r="E27" s="89" t="str">
        <f>IF(C27="","",C27+D27)</f>
        <v/>
      </c>
      <c r="F27" s="70"/>
      <c r="G27" s="71" t="str">
        <f>IF(C27,('Pz-Berechnung'!B26),"")</f>
        <v/>
      </c>
      <c r="H27" s="9"/>
      <c r="I27" s="69"/>
      <c r="J27" s="70" t="s">
        <v>13</v>
      </c>
      <c r="K27" s="70"/>
      <c r="L27" s="70"/>
      <c r="M27" s="89" t="str">
        <f>IF(K27="","",K27+L27)</f>
        <v/>
      </c>
      <c r="N27" s="70"/>
      <c r="O27" s="71" t="str">
        <f>IF(K27,('Pz-Berechnung'!B32),"")</f>
        <v/>
      </c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9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5" customHeight="1">
      <c r="A28" s="69"/>
      <c r="B28" s="70" t="s">
        <v>13</v>
      </c>
      <c r="C28" s="70"/>
      <c r="D28" s="70"/>
      <c r="E28" s="89" t="str">
        <f t="shared" ref="E28:E29" si="8">IF(C28="","",C28+D28)</f>
        <v/>
      </c>
      <c r="F28" s="70"/>
      <c r="G28" s="71" t="str">
        <f>IF(C28,('Pz-Berechnung'!B27),"")</f>
        <v/>
      </c>
      <c r="H28" s="9"/>
      <c r="I28" s="69"/>
      <c r="J28" s="70" t="s">
        <v>13</v>
      </c>
      <c r="K28" s="70"/>
      <c r="L28" s="70"/>
      <c r="M28" s="89" t="str">
        <f t="shared" ref="M28:M29" si="9">IF(K28="","",K28+L28)</f>
        <v/>
      </c>
      <c r="N28" s="70"/>
      <c r="O28" s="71" t="str">
        <f>IF(K28,('Pz-Berechnung'!B33),"")</f>
        <v/>
      </c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9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5" customHeight="1">
      <c r="A29" s="69"/>
      <c r="B29" s="70" t="s">
        <v>13</v>
      </c>
      <c r="C29" s="70"/>
      <c r="D29" s="70"/>
      <c r="E29" s="89" t="str">
        <f t="shared" si="8"/>
        <v/>
      </c>
      <c r="F29" s="70"/>
      <c r="G29" s="71" t="str">
        <f>IF(C29,('Pz-Berechnung'!B28),"")</f>
        <v/>
      </c>
      <c r="H29" s="9"/>
      <c r="I29" s="69"/>
      <c r="J29" s="70" t="s">
        <v>13</v>
      </c>
      <c r="K29" s="70"/>
      <c r="L29" s="70"/>
      <c r="M29" s="89" t="str">
        <f t="shared" si="9"/>
        <v/>
      </c>
      <c r="N29" s="70"/>
      <c r="O29" s="71" t="str">
        <f>IF(K29,('Pz-Berechnung'!B34),"")</f>
        <v/>
      </c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9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5" customHeight="1">
      <c r="A30" s="69"/>
      <c r="B30" s="70" t="s">
        <v>13</v>
      </c>
      <c r="C30" s="70"/>
      <c r="D30" s="70"/>
      <c r="E30" s="89" t="str">
        <f t="shared" ref="E30:E32" si="10">IF(C30="","",C30+D30)</f>
        <v/>
      </c>
      <c r="F30" s="70"/>
      <c r="G30" s="71" t="str">
        <f>IF(C30,('Pz-Berechnung'!B29),"")</f>
        <v/>
      </c>
      <c r="H30" s="9"/>
      <c r="I30" s="69"/>
      <c r="J30" s="70" t="s">
        <v>13</v>
      </c>
      <c r="K30" s="70"/>
      <c r="L30" s="70"/>
      <c r="M30" s="89" t="str">
        <f t="shared" ref="M30:M32" si="11">IF(K30="","",K30+L30)</f>
        <v/>
      </c>
      <c r="N30" s="70"/>
      <c r="O30" s="71" t="str">
        <f>IF(K30,('Pz-Berechnung'!B35),"")</f>
        <v/>
      </c>
      <c r="Q30" s="27"/>
      <c r="R30" s="27"/>
      <c r="S30" s="27"/>
      <c r="T30" s="27"/>
      <c r="U30" s="27"/>
      <c r="V30" s="27"/>
      <c r="W30" s="27"/>
      <c r="X30" s="27"/>
      <c r="Y30" s="27"/>
      <c r="Z30" s="28"/>
      <c r="AA30" s="49"/>
      <c r="AB30" s="49"/>
      <c r="AC30" s="49"/>
      <c r="AD30" s="49"/>
      <c r="AE30" s="49"/>
      <c r="AF30" s="49"/>
      <c r="AG30" s="49"/>
      <c r="AH30" s="49"/>
      <c r="AI30" s="27"/>
      <c r="AJ30" s="27"/>
      <c r="AK30" s="29"/>
      <c r="AL30" s="27"/>
      <c r="AM30" s="27"/>
      <c r="AN30" s="27"/>
      <c r="AO30" s="27"/>
      <c r="AP30" s="27"/>
      <c r="AQ30" s="27"/>
      <c r="AR30" s="27"/>
      <c r="AS30" s="27"/>
      <c r="AT30" s="27"/>
      <c r="AU30" s="28"/>
      <c r="AV30" s="49"/>
      <c r="AW30" s="49"/>
      <c r="AX30" s="49"/>
      <c r="AY30" s="49"/>
      <c r="AZ30" s="49"/>
      <c r="BA30" s="49"/>
      <c r="BB30" s="49"/>
      <c r="BC30" s="49"/>
      <c r="BD30" s="27"/>
      <c r="BE30" s="27"/>
    </row>
    <row r="31" spans="1:57" ht="15" customHeight="1">
      <c r="A31" s="69"/>
      <c r="B31" s="70" t="s">
        <v>13</v>
      </c>
      <c r="C31" s="70"/>
      <c r="D31" s="70"/>
      <c r="E31" s="89" t="str">
        <f t="shared" si="10"/>
        <v/>
      </c>
      <c r="F31" s="70"/>
      <c r="G31" s="71" t="str">
        <f>IF(C31,('Pz-Berechnung'!B30),"")</f>
        <v/>
      </c>
      <c r="H31" s="9"/>
      <c r="I31" s="69"/>
      <c r="J31" s="70" t="s">
        <v>13</v>
      </c>
      <c r="K31" s="70"/>
      <c r="L31" s="70"/>
      <c r="M31" s="89" t="str">
        <f t="shared" si="11"/>
        <v/>
      </c>
      <c r="N31" s="70"/>
      <c r="O31" s="71" t="str">
        <f>IF(K31,('Pz-Berechnung'!B36),"")</f>
        <v/>
      </c>
      <c r="Q31" s="27"/>
      <c r="R31" s="27"/>
      <c r="S31" s="27"/>
      <c r="T31" s="27"/>
      <c r="U31" s="27"/>
      <c r="V31" s="27"/>
      <c r="W31" s="27"/>
      <c r="X31" s="27"/>
      <c r="Y31" s="27"/>
      <c r="Z31" s="28"/>
      <c r="AA31" s="49"/>
      <c r="AB31" s="49"/>
      <c r="AC31" s="49"/>
      <c r="AD31" s="49"/>
      <c r="AE31" s="49"/>
      <c r="AF31" s="49"/>
      <c r="AG31" s="49"/>
      <c r="AH31" s="49"/>
      <c r="AI31" s="27"/>
      <c r="AJ31" s="27"/>
      <c r="AK31" s="29"/>
      <c r="AL31" s="27"/>
      <c r="AM31" s="27"/>
      <c r="AN31" s="27"/>
      <c r="AO31" s="27"/>
      <c r="AP31" s="27"/>
      <c r="AQ31" s="27"/>
      <c r="AR31" s="27"/>
      <c r="AS31" s="27"/>
      <c r="AT31" s="27"/>
      <c r="AU31" s="28"/>
      <c r="AV31" s="49"/>
      <c r="AW31" s="49"/>
      <c r="AX31" s="49"/>
      <c r="AY31" s="49"/>
      <c r="AZ31" s="49"/>
      <c r="BA31" s="49"/>
      <c r="BB31" s="49"/>
      <c r="BC31" s="49"/>
      <c r="BD31" s="27"/>
      <c r="BE31" s="27"/>
    </row>
    <row r="32" spans="1:57" ht="15" customHeight="1" thickBot="1">
      <c r="A32" s="69"/>
      <c r="B32" s="70" t="s">
        <v>13</v>
      </c>
      <c r="C32" s="70"/>
      <c r="D32" s="70"/>
      <c r="E32" s="89" t="str">
        <f t="shared" si="10"/>
        <v/>
      </c>
      <c r="F32" s="70"/>
      <c r="G32" s="71" t="str">
        <f>IF(C32,('Pz-Berechnung'!B31),"")</f>
        <v/>
      </c>
      <c r="H32" s="9"/>
      <c r="I32" s="69"/>
      <c r="J32" s="70" t="s">
        <v>13</v>
      </c>
      <c r="K32" s="70"/>
      <c r="L32" s="70"/>
      <c r="M32" s="89" t="str">
        <f t="shared" si="11"/>
        <v/>
      </c>
      <c r="N32" s="70"/>
      <c r="O32" s="71" t="str">
        <f>IF(K32,('Pz-Berechnung'!B37),"")</f>
        <v/>
      </c>
      <c r="Q32" s="27"/>
      <c r="R32" s="27"/>
      <c r="S32" s="27"/>
      <c r="T32" s="27"/>
      <c r="U32" s="27"/>
      <c r="V32" s="27"/>
      <c r="W32" s="27"/>
      <c r="X32" s="27"/>
      <c r="Y32" s="27"/>
      <c r="Z32" s="28"/>
      <c r="AA32" s="49"/>
      <c r="AB32" s="49"/>
      <c r="AC32" s="49"/>
      <c r="AD32" s="49"/>
      <c r="AE32" s="49"/>
      <c r="AF32" s="49"/>
      <c r="AG32" s="49"/>
      <c r="AH32" s="49"/>
      <c r="AI32" s="27"/>
      <c r="AJ32" s="27"/>
      <c r="AK32" s="29"/>
      <c r="AL32" s="27"/>
      <c r="AM32" s="27"/>
      <c r="AN32" s="27"/>
      <c r="AO32" s="27"/>
      <c r="AP32" s="27"/>
      <c r="AQ32" s="27"/>
      <c r="AR32" s="27"/>
      <c r="AS32" s="27"/>
      <c r="AT32" s="27"/>
      <c r="AU32" s="28"/>
      <c r="AV32" s="49"/>
      <c r="AW32" s="49"/>
      <c r="AX32" s="49"/>
      <c r="AY32" s="49"/>
      <c r="AZ32" s="49"/>
      <c r="BA32" s="49"/>
      <c r="BB32" s="49"/>
      <c r="BC32" s="49"/>
      <c r="BD32" s="27"/>
      <c r="BE32" s="27"/>
    </row>
    <row r="33" spans="1:57" ht="15" customHeight="1" thickBot="1">
      <c r="A33" s="93">
        <f>'Pz-Berechnung'!C61</f>
        <v>5</v>
      </c>
      <c r="B33" s="94"/>
      <c r="C33" s="72" t="str">
        <f>IF(C27="","",C27+C28+C29+C30+C31+C32)</f>
        <v/>
      </c>
      <c r="D33" s="72" t="str">
        <f>IF(D27="","",D27+D28+D29+D30+D31+D32)</f>
        <v/>
      </c>
      <c r="E33" s="72" t="str">
        <f>IF(X33&gt;0,X33,"")</f>
        <v/>
      </c>
      <c r="F33" s="72" t="str">
        <f>IF(F27="","",F27+F28+F29+F30+F31+F32)</f>
        <v/>
      </c>
      <c r="G33" s="73"/>
      <c r="H33" s="9"/>
      <c r="I33" s="93">
        <f>'Pz-Berechnung'!C62</f>
        <v>5</v>
      </c>
      <c r="J33" s="94"/>
      <c r="K33" s="72" t="str">
        <f>IF(K27="","",K27+K28+K29+K30+K31+K32)</f>
        <v/>
      </c>
      <c r="L33" s="72" t="str">
        <f>IF(L27="","",L27+L28+L29+L30+L31+L32)</f>
        <v/>
      </c>
      <c r="M33" s="72" t="str">
        <f>IF(AF33&gt;0,AF33,"")</f>
        <v/>
      </c>
      <c r="N33" s="72" t="str">
        <f>IF(N27="","",N27+N28+N29+N30+N31+N32)</f>
        <v/>
      </c>
      <c r="O33" s="73"/>
      <c r="Q33" s="29"/>
      <c r="R33" s="29"/>
      <c r="S33" s="29"/>
      <c r="T33" s="91" t="str">
        <f>C33</f>
        <v/>
      </c>
      <c r="U33" s="91"/>
      <c r="V33" s="91" t="str">
        <f>D33</f>
        <v/>
      </c>
      <c r="W33" s="91"/>
      <c r="X33" s="91">
        <f>SUM(T33:V33)</f>
        <v>0</v>
      </c>
      <c r="Y33" s="91"/>
      <c r="Z33" s="46"/>
      <c r="AA33" s="50"/>
      <c r="AB33" s="90" t="str">
        <f>K33</f>
        <v/>
      </c>
      <c r="AC33" s="90"/>
      <c r="AD33" s="90" t="str">
        <f>L33</f>
        <v/>
      </c>
      <c r="AE33" s="90"/>
      <c r="AF33" s="90">
        <f>SUM(AB33:AD33)</f>
        <v>0</v>
      </c>
      <c r="AG33" s="90"/>
      <c r="AH33" s="50"/>
      <c r="AI33" s="29"/>
      <c r="AJ33" s="29"/>
      <c r="AK33" s="91">
        <f>SUM(E27:E32)</f>
        <v>0</v>
      </c>
      <c r="AL33" s="91"/>
      <c r="AM33" s="60"/>
      <c r="AN33" s="91">
        <f>SUM(M27:M32)</f>
        <v>0</v>
      </c>
      <c r="AO33" s="91"/>
      <c r="AP33" s="29"/>
      <c r="AQ33" s="29"/>
      <c r="AR33" s="29"/>
      <c r="AS33" s="29"/>
      <c r="AT33" s="29"/>
      <c r="AU33" s="29"/>
      <c r="AV33" s="50"/>
      <c r="AW33" s="50"/>
      <c r="AX33" s="50"/>
      <c r="AY33" s="50"/>
      <c r="AZ33" s="50"/>
      <c r="BA33" s="50"/>
      <c r="BB33" s="50"/>
      <c r="BC33" s="50"/>
      <c r="BD33" s="29"/>
      <c r="BE33" s="29"/>
    </row>
    <row r="34" spans="1:57" s="23" customFormat="1" ht="15" customHeight="1" thickBot="1">
      <c r="A34" s="18" t="s">
        <v>7</v>
      </c>
      <c r="B34" s="19"/>
      <c r="C34" s="19"/>
      <c r="D34" s="19"/>
      <c r="E34" s="20"/>
      <c r="F34" s="20"/>
      <c r="G34" s="21"/>
      <c r="H34" s="22"/>
      <c r="I34" s="18" t="s">
        <v>7</v>
      </c>
      <c r="J34" s="19"/>
      <c r="K34" s="19"/>
      <c r="L34" s="19"/>
      <c r="M34" s="20"/>
      <c r="N34" s="20"/>
      <c r="O34" s="21"/>
      <c r="Q34" s="28"/>
      <c r="R34" s="30"/>
      <c r="S34" s="30"/>
      <c r="T34" s="30"/>
      <c r="U34" s="30"/>
      <c r="V34" s="30"/>
      <c r="W34" s="28"/>
      <c r="X34" s="28"/>
      <c r="Y34" s="28"/>
      <c r="Z34" s="27"/>
      <c r="AA34" s="51"/>
      <c r="AB34" s="51"/>
      <c r="AC34" s="51"/>
      <c r="AD34" s="51"/>
      <c r="AE34" s="51"/>
      <c r="AF34" s="51"/>
      <c r="AG34" s="51"/>
      <c r="AH34" s="51"/>
      <c r="AI34" s="27"/>
      <c r="AJ34" s="27"/>
      <c r="AK34" s="29"/>
      <c r="AL34" s="28"/>
      <c r="AM34" s="30"/>
      <c r="AN34" s="30"/>
      <c r="AO34" s="30"/>
      <c r="AP34" s="30"/>
      <c r="AQ34" s="30"/>
      <c r="AR34" s="28"/>
      <c r="AS34" s="28"/>
      <c r="AT34" s="28"/>
      <c r="AU34" s="27"/>
      <c r="AV34" s="30"/>
      <c r="AW34" s="30"/>
      <c r="AX34" s="30"/>
      <c r="AY34" s="30"/>
      <c r="AZ34" s="30"/>
      <c r="BA34" s="30"/>
      <c r="BB34" s="30"/>
      <c r="BC34" s="30"/>
      <c r="BD34" s="27"/>
      <c r="BE34" s="27"/>
    </row>
    <row r="35" spans="1:57" ht="10.050000000000001" customHeight="1" thickBot="1">
      <c r="A35" s="24"/>
      <c r="B35" s="25"/>
      <c r="C35" s="26"/>
      <c r="D35" s="26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s="15" customFormat="1" ht="15" customHeight="1">
      <c r="A36" s="14" t="s">
        <v>3</v>
      </c>
      <c r="B36" s="95"/>
      <c r="C36" s="115"/>
      <c r="D36" s="115"/>
      <c r="E36" s="115"/>
      <c r="F36" s="115"/>
      <c r="G36" s="116"/>
      <c r="I36" s="14" t="s">
        <v>3</v>
      </c>
      <c r="J36" s="95"/>
      <c r="K36" s="115"/>
      <c r="L36" s="115"/>
      <c r="M36" s="115"/>
      <c r="N36" s="115"/>
      <c r="O36" s="116"/>
      <c r="Q36" s="30"/>
      <c r="R36" s="30"/>
      <c r="S36" s="30"/>
      <c r="T36" s="47"/>
      <c r="U36" s="47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47"/>
      <c r="AL36" s="30"/>
      <c r="AM36" s="30"/>
      <c r="AN36" s="30"/>
      <c r="AO36" s="47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s="17" customFormat="1" ht="10.050000000000001" customHeight="1">
      <c r="A37" s="74" t="s">
        <v>4</v>
      </c>
      <c r="B37" s="75" t="s">
        <v>14</v>
      </c>
      <c r="C37" s="75" t="s">
        <v>0</v>
      </c>
      <c r="D37" s="75" t="s">
        <v>1</v>
      </c>
      <c r="E37" s="76" t="s">
        <v>2</v>
      </c>
      <c r="F37" s="75" t="s">
        <v>5</v>
      </c>
      <c r="G37" s="77" t="s">
        <v>6</v>
      </c>
      <c r="H37" s="16"/>
      <c r="I37" s="74" t="s">
        <v>4</v>
      </c>
      <c r="J37" s="75" t="s">
        <v>14</v>
      </c>
      <c r="K37" s="75" t="s">
        <v>0</v>
      </c>
      <c r="L37" s="75" t="s">
        <v>1</v>
      </c>
      <c r="M37" s="76" t="s">
        <v>2</v>
      </c>
      <c r="N37" s="75" t="s">
        <v>5</v>
      </c>
      <c r="O37" s="77" t="s">
        <v>6</v>
      </c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9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5" customHeight="1">
      <c r="A38" s="69"/>
      <c r="B38" s="70" t="s">
        <v>13</v>
      </c>
      <c r="C38" s="70"/>
      <c r="D38" s="70"/>
      <c r="E38" s="89" t="str">
        <f>IF(C38="","",C38+D38)</f>
        <v/>
      </c>
      <c r="F38" s="70"/>
      <c r="G38" s="71" t="str">
        <f>IF(C38,('Pz-Berechnung'!B38),"")</f>
        <v/>
      </c>
      <c r="H38" s="9"/>
      <c r="I38" s="69"/>
      <c r="J38" s="70" t="s">
        <v>13</v>
      </c>
      <c r="K38" s="70"/>
      <c r="L38" s="70"/>
      <c r="M38" s="89" t="str">
        <f>IF(K38="","",K38+L38)</f>
        <v/>
      </c>
      <c r="N38" s="70"/>
      <c r="O38" s="71" t="str">
        <f>IF(K38,('Pz-Berechnung'!B44),"")</f>
        <v/>
      </c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9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5" customHeight="1">
      <c r="A39" s="69"/>
      <c r="B39" s="70" t="s">
        <v>13</v>
      </c>
      <c r="C39" s="70"/>
      <c r="D39" s="70"/>
      <c r="E39" s="89" t="str">
        <f t="shared" ref="E39:E40" si="12">IF(C39="","",C39+D39)</f>
        <v/>
      </c>
      <c r="F39" s="70"/>
      <c r="G39" s="71" t="str">
        <f>IF(C39,('Pz-Berechnung'!B39),"")</f>
        <v/>
      </c>
      <c r="H39" s="9"/>
      <c r="I39" s="69"/>
      <c r="J39" s="70" t="s">
        <v>13</v>
      </c>
      <c r="K39" s="70"/>
      <c r="L39" s="70"/>
      <c r="M39" s="89" t="str">
        <f t="shared" ref="M39:M40" si="13">IF(K39="","",K39+L39)</f>
        <v/>
      </c>
      <c r="N39" s="70"/>
      <c r="O39" s="71" t="str">
        <f>IF(K39,('Pz-Berechnung'!B45),"")</f>
        <v/>
      </c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9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5" customHeight="1">
      <c r="A40" s="69"/>
      <c r="B40" s="70" t="s">
        <v>13</v>
      </c>
      <c r="C40" s="70"/>
      <c r="D40" s="70"/>
      <c r="E40" s="89" t="str">
        <f t="shared" si="12"/>
        <v/>
      </c>
      <c r="F40" s="70"/>
      <c r="G40" s="71" t="str">
        <f>IF(C40,('Pz-Berechnung'!B40),"")</f>
        <v/>
      </c>
      <c r="H40" s="9"/>
      <c r="I40" s="69"/>
      <c r="J40" s="70" t="s">
        <v>13</v>
      </c>
      <c r="K40" s="70"/>
      <c r="L40" s="70"/>
      <c r="M40" s="89" t="str">
        <f t="shared" si="13"/>
        <v/>
      </c>
      <c r="N40" s="70"/>
      <c r="O40" s="71" t="str">
        <f>IF(K40,('Pz-Berechnung'!B46),"")</f>
        <v/>
      </c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9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5" customHeight="1">
      <c r="A41" s="69"/>
      <c r="B41" s="70" t="s">
        <v>13</v>
      </c>
      <c r="C41" s="70"/>
      <c r="D41" s="70"/>
      <c r="E41" s="89" t="str">
        <f t="shared" ref="E41:E43" si="14">IF(C41="","",C41+D41)</f>
        <v/>
      </c>
      <c r="F41" s="70"/>
      <c r="G41" s="71" t="str">
        <f>IF(C41,('Pz-Berechnung'!B41),"")</f>
        <v/>
      </c>
      <c r="H41" s="9"/>
      <c r="I41" s="69"/>
      <c r="J41" s="70" t="s">
        <v>13</v>
      </c>
      <c r="K41" s="70"/>
      <c r="L41" s="70"/>
      <c r="M41" s="89" t="str">
        <f t="shared" ref="M41:M43" si="15">IF(K41="","",K41+L41)</f>
        <v/>
      </c>
      <c r="N41" s="70"/>
      <c r="O41" s="71" t="str">
        <f>IF(K41,('Pz-Berechnung'!B47),"")</f>
        <v/>
      </c>
      <c r="Q41" s="27"/>
      <c r="R41" s="27"/>
      <c r="S41" s="27"/>
      <c r="T41" s="27"/>
      <c r="U41" s="27"/>
      <c r="V41" s="27"/>
      <c r="W41" s="27"/>
      <c r="X41" s="27"/>
      <c r="Y41" s="27"/>
      <c r="Z41" s="28"/>
      <c r="AA41" s="49"/>
      <c r="AB41" s="49"/>
      <c r="AC41" s="49"/>
      <c r="AD41" s="49"/>
      <c r="AE41" s="49"/>
      <c r="AF41" s="49"/>
      <c r="AG41" s="49"/>
      <c r="AH41" s="49"/>
      <c r="AI41" s="27"/>
      <c r="AJ41" s="27"/>
      <c r="AK41" s="29"/>
      <c r="AL41" s="27"/>
      <c r="AM41" s="27"/>
      <c r="AN41" s="27"/>
      <c r="AO41" s="27"/>
      <c r="AP41" s="27"/>
      <c r="AQ41" s="27"/>
      <c r="AR41" s="27"/>
      <c r="AS41" s="27"/>
      <c r="AT41" s="27"/>
      <c r="AU41" s="28"/>
      <c r="AV41" s="49"/>
      <c r="AW41" s="49"/>
      <c r="AX41" s="49"/>
      <c r="AY41" s="49"/>
      <c r="AZ41" s="49"/>
      <c r="BA41" s="49"/>
      <c r="BB41" s="49"/>
      <c r="BC41" s="49"/>
      <c r="BD41" s="27"/>
      <c r="BE41" s="27"/>
    </row>
    <row r="42" spans="1:57" ht="15" customHeight="1">
      <c r="A42" s="69"/>
      <c r="B42" s="70" t="s">
        <v>13</v>
      </c>
      <c r="C42" s="70"/>
      <c r="D42" s="70"/>
      <c r="E42" s="89" t="str">
        <f t="shared" si="14"/>
        <v/>
      </c>
      <c r="F42" s="70"/>
      <c r="G42" s="71" t="str">
        <f>IF(C42,('Pz-Berechnung'!B42),"")</f>
        <v/>
      </c>
      <c r="H42" s="9"/>
      <c r="I42" s="69"/>
      <c r="J42" s="70" t="s">
        <v>13</v>
      </c>
      <c r="K42" s="70"/>
      <c r="L42" s="70"/>
      <c r="M42" s="89" t="str">
        <f t="shared" si="15"/>
        <v/>
      </c>
      <c r="N42" s="70"/>
      <c r="O42" s="71" t="str">
        <f>IF(K42,('Pz-Berechnung'!B48),"")</f>
        <v/>
      </c>
      <c r="Q42" s="27"/>
      <c r="R42" s="27"/>
      <c r="S42" s="27"/>
      <c r="T42" s="27"/>
      <c r="U42" s="27"/>
      <c r="V42" s="27"/>
      <c r="W42" s="27"/>
      <c r="X42" s="27"/>
      <c r="Y42" s="27"/>
      <c r="Z42" s="28"/>
      <c r="AA42" s="49"/>
      <c r="AB42" s="49"/>
      <c r="AC42" s="49"/>
      <c r="AD42" s="49"/>
      <c r="AE42" s="49"/>
      <c r="AF42" s="49"/>
      <c r="AG42" s="49"/>
      <c r="AH42" s="49"/>
      <c r="AI42" s="27"/>
      <c r="AJ42" s="27"/>
      <c r="AK42" s="29"/>
      <c r="AL42" s="27"/>
      <c r="AM42" s="27"/>
      <c r="AN42" s="27"/>
      <c r="AO42" s="27"/>
      <c r="AP42" s="27"/>
      <c r="AQ42" s="27"/>
      <c r="AR42" s="27"/>
      <c r="AS42" s="27"/>
      <c r="AT42" s="27"/>
      <c r="AU42" s="28"/>
      <c r="AV42" s="49"/>
      <c r="AW42" s="49"/>
      <c r="AX42" s="49"/>
      <c r="AY42" s="49"/>
      <c r="AZ42" s="49"/>
      <c r="BA42" s="49"/>
      <c r="BB42" s="49"/>
      <c r="BC42" s="49"/>
      <c r="BD42" s="27"/>
      <c r="BE42" s="27"/>
    </row>
    <row r="43" spans="1:57" ht="15" customHeight="1" thickBot="1">
      <c r="A43" s="69"/>
      <c r="B43" s="70" t="s">
        <v>13</v>
      </c>
      <c r="C43" s="70"/>
      <c r="D43" s="70"/>
      <c r="E43" s="89" t="str">
        <f t="shared" si="14"/>
        <v/>
      </c>
      <c r="F43" s="70"/>
      <c r="G43" s="71" t="str">
        <f>IF(C43,('Pz-Berechnung'!B43),"")</f>
        <v/>
      </c>
      <c r="H43" s="9"/>
      <c r="I43" s="69"/>
      <c r="J43" s="70" t="s">
        <v>13</v>
      </c>
      <c r="K43" s="70"/>
      <c r="L43" s="70"/>
      <c r="M43" s="89" t="str">
        <f t="shared" si="15"/>
        <v/>
      </c>
      <c r="N43" s="70"/>
      <c r="O43" s="71" t="str">
        <f>IF(K43,('Pz-Berechnung'!B49),"")</f>
        <v/>
      </c>
      <c r="Q43" s="27"/>
      <c r="R43" s="27"/>
      <c r="S43" s="27"/>
      <c r="T43" s="27"/>
      <c r="U43" s="27"/>
      <c r="V43" s="27"/>
      <c r="W43" s="27"/>
      <c r="X43" s="27"/>
      <c r="Y43" s="27"/>
      <c r="Z43" s="28"/>
      <c r="AA43" s="49"/>
      <c r="AB43" s="49"/>
      <c r="AC43" s="49"/>
      <c r="AD43" s="49"/>
      <c r="AE43" s="49"/>
      <c r="AF43" s="49"/>
      <c r="AG43" s="49"/>
      <c r="AH43" s="49"/>
      <c r="AI43" s="27"/>
      <c r="AJ43" s="27"/>
      <c r="AK43" s="29"/>
      <c r="AL43" s="27"/>
      <c r="AM43" s="27"/>
      <c r="AN43" s="27"/>
      <c r="AO43" s="27"/>
      <c r="AP43" s="27"/>
      <c r="AQ43" s="27"/>
      <c r="AR43" s="27"/>
      <c r="AS43" s="27"/>
      <c r="AT43" s="27"/>
      <c r="AU43" s="28"/>
      <c r="AV43" s="49"/>
      <c r="AW43" s="49"/>
      <c r="AX43" s="49"/>
      <c r="AY43" s="49"/>
      <c r="AZ43" s="49"/>
      <c r="BA43" s="49"/>
      <c r="BB43" s="49"/>
      <c r="BC43" s="49"/>
      <c r="BD43" s="27"/>
      <c r="BE43" s="27"/>
    </row>
    <row r="44" spans="1:57" ht="15" customHeight="1" thickBot="1">
      <c r="A44" s="93">
        <f>'Pz-Berechnung'!C63</f>
        <v>5</v>
      </c>
      <c r="B44" s="94"/>
      <c r="C44" s="72" t="str">
        <f>IF(C38="","",C38+C39+C40+C41+C42+C43)</f>
        <v/>
      </c>
      <c r="D44" s="72" t="str">
        <f>IF(D38="","",D38+D39+D40+D41+D42+D43)</f>
        <v/>
      </c>
      <c r="E44" s="72" t="str">
        <f>IF(X44&gt;0,X44,"")</f>
        <v/>
      </c>
      <c r="F44" s="72" t="str">
        <f>IF(F38="","",F38+F39+F40+F41+F42+F43)</f>
        <v/>
      </c>
      <c r="G44" s="73"/>
      <c r="H44" s="9"/>
      <c r="I44" s="93">
        <f>'Pz-Berechnung'!C64</f>
        <v>5</v>
      </c>
      <c r="J44" s="94"/>
      <c r="K44" s="72" t="str">
        <f>IF(K38="","",K38+K39+K40+K41+K42+K43)</f>
        <v/>
      </c>
      <c r="L44" s="72" t="str">
        <f>IF(L38="","",L38+L39+L40+L41+L42+L43)</f>
        <v/>
      </c>
      <c r="M44" s="72" t="str">
        <f>IF(AF44&gt;0,AF44,"")</f>
        <v/>
      </c>
      <c r="N44" s="72" t="str">
        <f>IF(N38="","",N38+N39+N40+N41+N42+N43)</f>
        <v/>
      </c>
      <c r="O44" s="73"/>
      <c r="Q44" s="29"/>
      <c r="R44" s="29"/>
      <c r="S44" s="29"/>
      <c r="T44" s="91" t="str">
        <f>C44</f>
        <v/>
      </c>
      <c r="U44" s="91"/>
      <c r="V44" s="91" t="str">
        <f>D44</f>
        <v/>
      </c>
      <c r="W44" s="91"/>
      <c r="X44" s="91">
        <f>SUM(T44:V44)</f>
        <v>0</v>
      </c>
      <c r="Y44" s="91"/>
      <c r="Z44" s="46"/>
      <c r="AA44" s="50"/>
      <c r="AB44" s="90" t="str">
        <f>K44</f>
        <v/>
      </c>
      <c r="AC44" s="90"/>
      <c r="AD44" s="90" t="str">
        <f>L44</f>
        <v/>
      </c>
      <c r="AE44" s="90"/>
      <c r="AF44" s="90">
        <f>SUM(AB44:AD44)</f>
        <v>0</v>
      </c>
      <c r="AG44" s="90"/>
      <c r="AH44" s="50"/>
      <c r="AI44" s="29"/>
      <c r="AJ44" s="29"/>
      <c r="AK44" s="91">
        <f>SUM(E38:E43)</f>
        <v>0</v>
      </c>
      <c r="AL44" s="91"/>
      <c r="AM44" s="60"/>
      <c r="AN44" s="91">
        <f>SUM(M38:M43)</f>
        <v>0</v>
      </c>
      <c r="AO44" s="91"/>
      <c r="AP44" s="29"/>
      <c r="AQ44" s="29"/>
      <c r="AR44" s="29"/>
      <c r="AS44" s="29"/>
      <c r="AT44" s="29"/>
      <c r="AU44" s="29"/>
      <c r="AV44" s="50"/>
      <c r="AW44" s="50"/>
      <c r="AX44" s="50"/>
      <c r="AY44" s="50"/>
      <c r="AZ44" s="50"/>
      <c r="BA44" s="50"/>
      <c r="BB44" s="50"/>
      <c r="BC44" s="50"/>
      <c r="BD44" s="29"/>
      <c r="BE44" s="29"/>
    </row>
    <row r="45" spans="1:57" s="23" customFormat="1" ht="15" customHeight="1" thickBot="1">
      <c r="A45" s="18" t="s">
        <v>7</v>
      </c>
      <c r="B45" s="19"/>
      <c r="C45" s="19"/>
      <c r="D45" s="19"/>
      <c r="E45" s="20"/>
      <c r="F45" s="20"/>
      <c r="G45" s="21"/>
      <c r="H45" s="22"/>
      <c r="I45" s="18" t="s">
        <v>7</v>
      </c>
      <c r="J45" s="19"/>
      <c r="K45" s="19"/>
      <c r="L45" s="19"/>
      <c r="M45" s="20"/>
      <c r="N45" s="20"/>
      <c r="O45" s="21"/>
      <c r="Q45" s="28"/>
      <c r="R45" s="30"/>
      <c r="S45" s="30"/>
      <c r="T45" s="30"/>
      <c r="U45" s="30"/>
      <c r="V45" s="30"/>
      <c r="W45" s="28"/>
      <c r="X45" s="28"/>
      <c r="Y45" s="28"/>
      <c r="Z45" s="27"/>
      <c r="AA45" s="51"/>
      <c r="AB45" s="51"/>
      <c r="AC45" s="51"/>
      <c r="AD45" s="51"/>
      <c r="AE45" s="51"/>
      <c r="AF45" s="51"/>
      <c r="AG45" s="51"/>
      <c r="AH45" s="51"/>
      <c r="AI45" s="27"/>
      <c r="AJ45" s="27"/>
      <c r="AK45" s="29"/>
      <c r="AL45" s="28"/>
      <c r="AM45" s="30"/>
      <c r="AN45" s="30"/>
      <c r="AO45" s="30"/>
      <c r="AP45" s="30"/>
      <c r="AQ45" s="30"/>
      <c r="AR45" s="28"/>
      <c r="AS45" s="28"/>
      <c r="AT45" s="28"/>
      <c r="AU45" s="27"/>
      <c r="AV45" s="30"/>
      <c r="AW45" s="30"/>
      <c r="AX45" s="30"/>
      <c r="AY45" s="30"/>
      <c r="AZ45" s="30"/>
      <c r="BA45" s="30"/>
      <c r="BB45" s="30"/>
      <c r="BC45" s="30"/>
      <c r="BD45" s="27"/>
      <c r="BE45" s="27"/>
    </row>
    <row r="46" spans="1:57" ht="10.050000000000001" customHeight="1" thickBot="1">
      <c r="A46" s="24"/>
      <c r="B46" s="25"/>
      <c r="C46" s="26"/>
      <c r="D46" s="26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s="15" customFormat="1" ht="15" customHeight="1">
      <c r="A47" s="14"/>
      <c r="B47" s="95"/>
      <c r="C47" s="115"/>
      <c r="D47" s="115"/>
      <c r="E47" s="115"/>
      <c r="F47" s="115"/>
      <c r="G47" s="116"/>
      <c r="J47" s="68"/>
      <c r="K47" s="68"/>
      <c r="L47" s="68"/>
      <c r="M47" s="68"/>
      <c r="N47" s="68"/>
      <c r="O47" s="68"/>
      <c r="Q47" s="30"/>
      <c r="R47" s="30"/>
      <c r="S47" s="30"/>
      <c r="T47" s="47"/>
      <c r="U47" s="47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47"/>
      <c r="AL47" s="30"/>
      <c r="AM47" s="30"/>
      <c r="AN47" s="30"/>
      <c r="AO47" s="47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s="17" customFormat="1" ht="10.050000000000001" customHeight="1">
      <c r="A48" s="74" t="s">
        <v>4</v>
      </c>
      <c r="B48" s="75" t="s">
        <v>14</v>
      </c>
      <c r="C48" s="75" t="s">
        <v>0</v>
      </c>
      <c r="D48" s="75" t="s">
        <v>1</v>
      </c>
      <c r="E48" s="76" t="s">
        <v>2</v>
      </c>
      <c r="F48" s="75" t="s">
        <v>5</v>
      </c>
      <c r="G48" s="77" t="s">
        <v>6</v>
      </c>
      <c r="H48" s="16"/>
      <c r="I48" s="68"/>
      <c r="J48" s="68"/>
      <c r="K48" s="68"/>
      <c r="L48" s="68"/>
      <c r="M48" s="68"/>
      <c r="N48" s="68"/>
      <c r="O48" s="68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9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5" customHeight="1">
      <c r="A49" s="69"/>
      <c r="B49" s="70" t="s">
        <v>13</v>
      </c>
      <c r="C49" s="70"/>
      <c r="D49" s="70"/>
      <c r="E49" s="89" t="str">
        <f>IF(C49="","",C49+D49)</f>
        <v/>
      </c>
      <c r="F49" s="70"/>
      <c r="G49" s="71" t="str">
        <f>IF(C49,('Pz-Berechnung'!B50),"")</f>
        <v/>
      </c>
      <c r="H49" s="9"/>
      <c r="I49" s="68" t="s">
        <v>16</v>
      </c>
      <c r="J49" s="68"/>
      <c r="K49" s="68"/>
      <c r="L49" s="68"/>
      <c r="M49" s="68"/>
      <c r="N49" s="68"/>
      <c r="O49" s="68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9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5" customHeight="1">
      <c r="A50" s="69"/>
      <c r="B50" s="70" t="s">
        <v>13</v>
      </c>
      <c r="C50" s="70"/>
      <c r="D50" s="70"/>
      <c r="E50" s="89" t="str">
        <f t="shared" ref="E50:E54" si="16">IF(C50="","",C50+D50)</f>
        <v/>
      </c>
      <c r="F50" s="70"/>
      <c r="G50" s="71" t="str">
        <f>IF(C50,('Pz-Berechnung'!B51),"")</f>
        <v/>
      </c>
      <c r="H50" s="9"/>
      <c r="I50" s="68" t="s">
        <v>17</v>
      </c>
      <c r="J50" s="68"/>
      <c r="K50" s="68"/>
      <c r="L50" s="68"/>
      <c r="M50" s="68"/>
      <c r="N50" s="68"/>
      <c r="O50" s="68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9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5" customHeight="1">
      <c r="A51" s="69"/>
      <c r="B51" s="70" t="s">
        <v>13</v>
      </c>
      <c r="C51" s="70"/>
      <c r="D51" s="70"/>
      <c r="E51" s="89" t="str">
        <f t="shared" si="16"/>
        <v/>
      </c>
      <c r="F51" s="70"/>
      <c r="G51" s="71" t="str">
        <f>IF(C51,('Pz-Berechnung'!B52),"")</f>
        <v/>
      </c>
      <c r="H51" s="9"/>
      <c r="I51" s="68"/>
      <c r="J51" s="68"/>
      <c r="K51" s="68"/>
      <c r="L51" s="68"/>
      <c r="M51" s="68"/>
      <c r="N51" s="68"/>
      <c r="O51" s="68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9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5" customHeight="1">
      <c r="A52" s="69"/>
      <c r="B52" s="70" t="s">
        <v>13</v>
      </c>
      <c r="C52" s="70"/>
      <c r="D52" s="70"/>
      <c r="E52" s="89" t="str">
        <f t="shared" si="16"/>
        <v/>
      </c>
      <c r="F52" s="70"/>
      <c r="G52" s="71" t="str">
        <f>IF(C52,('Pz-Berechnung'!B53),"")</f>
        <v/>
      </c>
      <c r="H52" s="9"/>
      <c r="I52" s="117"/>
      <c r="J52" s="117"/>
      <c r="K52" s="117"/>
      <c r="L52" s="117"/>
      <c r="M52" s="117"/>
      <c r="N52" s="117"/>
      <c r="O52" s="117"/>
      <c r="Q52" s="27"/>
      <c r="R52" s="27"/>
      <c r="S52" s="27"/>
      <c r="T52" s="27"/>
      <c r="U52" s="27"/>
      <c r="V52" s="27"/>
      <c r="W52" s="27"/>
      <c r="X52" s="27"/>
      <c r="Y52" s="27"/>
      <c r="Z52" s="28"/>
      <c r="AA52" s="49"/>
      <c r="AB52" s="49"/>
      <c r="AC52" s="49"/>
      <c r="AD52" s="49"/>
      <c r="AE52" s="49"/>
      <c r="AF52" s="49"/>
      <c r="AG52" s="49"/>
      <c r="AH52" s="49"/>
      <c r="AI52" s="27"/>
      <c r="AJ52" s="27"/>
      <c r="AK52" s="29"/>
      <c r="AL52" s="27"/>
      <c r="AM52" s="27"/>
      <c r="AN52" s="27"/>
      <c r="AO52" s="27"/>
      <c r="AP52" s="27"/>
      <c r="AQ52" s="27"/>
      <c r="AR52" s="27"/>
      <c r="AS52" s="27"/>
      <c r="AT52" s="27"/>
      <c r="AU52" s="28"/>
      <c r="AV52" s="49"/>
      <c r="AW52" s="49"/>
      <c r="AX52" s="49"/>
      <c r="AY52" s="49"/>
      <c r="AZ52" s="49"/>
      <c r="BA52" s="49"/>
      <c r="BB52" s="49"/>
      <c r="BC52" s="49"/>
      <c r="BD52" s="27"/>
      <c r="BE52" s="27"/>
    </row>
    <row r="53" spans="1:57" ht="15" customHeight="1">
      <c r="A53" s="69"/>
      <c r="B53" s="70" t="s">
        <v>13</v>
      </c>
      <c r="C53" s="70"/>
      <c r="D53" s="70"/>
      <c r="E53" s="89" t="str">
        <f t="shared" si="16"/>
        <v/>
      </c>
      <c r="F53" s="70"/>
      <c r="G53" s="71" t="str">
        <f>IF(C53,('Pz-Berechnung'!B54),"")</f>
        <v/>
      </c>
      <c r="H53" s="9"/>
      <c r="I53" s="118"/>
      <c r="J53" s="118"/>
      <c r="K53" s="118"/>
      <c r="L53" s="118"/>
      <c r="M53" s="118"/>
      <c r="N53" s="118"/>
      <c r="O53" s="118"/>
      <c r="Q53" s="27"/>
      <c r="R53" s="27"/>
      <c r="S53" s="27"/>
      <c r="T53" s="27"/>
      <c r="U53" s="27"/>
      <c r="V53" s="27"/>
      <c r="W53" s="27"/>
      <c r="X53" s="27"/>
      <c r="Y53" s="27"/>
      <c r="Z53" s="28"/>
      <c r="AA53" s="49"/>
      <c r="AB53" s="49"/>
      <c r="AC53" s="49"/>
      <c r="AD53" s="49"/>
      <c r="AE53" s="49"/>
      <c r="AF53" s="49"/>
      <c r="AG53" s="49"/>
      <c r="AH53" s="49"/>
      <c r="AI53" s="27"/>
      <c r="AJ53" s="27"/>
      <c r="AK53" s="29"/>
      <c r="AL53" s="27"/>
      <c r="AM53" s="27"/>
      <c r="AN53" s="27"/>
      <c r="AO53" s="27"/>
      <c r="AP53" s="27"/>
      <c r="AQ53" s="27"/>
      <c r="AR53" s="27"/>
      <c r="AS53" s="27"/>
      <c r="AT53" s="27"/>
      <c r="AU53" s="28"/>
      <c r="AV53" s="49"/>
      <c r="AW53" s="49"/>
      <c r="AX53" s="49"/>
      <c r="AY53" s="49"/>
      <c r="AZ53" s="49"/>
      <c r="BA53" s="49"/>
      <c r="BB53" s="49"/>
      <c r="BC53" s="49"/>
      <c r="BD53" s="27"/>
      <c r="BE53" s="27"/>
    </row>
    <row r="54" spans="1:57" ht="15" customHeight="1" thickBot="1">
      <c r="A54" s="69"/>
      <c r="B54" s="70" t="s">
        <v>13</v>
      </c>
      <c r="C54" s="70"/>
      <c r="D54" s="70"/>
      <c r="E54" s="89" t="str">
        <f t="shared" si="16"/>
        <v/>
      </c>
      <c r="F54" s="70"/>
      <c r="G54" s="71" t="str">
        <f>IF(C54,('Pz-Berechnung'!B55),"")</f>
        <v/>
      </c>
      <c r="H54" s="9"/>
      <c r="I54" s="118"/>
      <c r="J54" s="118"/>
      <c r="K54" s="118"/>
      <c r="L54" s="118"/>
      <c r="M54" s="118"/>
      <c r="N54" s="118"/>
      <c r="O54" s="118"/>
      <c r="Q54" s="27"/>
      <c r="R54" s="27"/>
      <c r="S54" s="27"/>
      <c r="T54" s="27"/>
      <c r="U54" s="27"/>
      <c r="V54" s="27"/>
      <c r="W54" s="27"/>
      <c r="X54" s="27"/>
      <c r="Y54" s="27"/>
      <c r="Z54" s="28"/>
      <c r="AA54" s="49"/>
      <c r="AB54" s="49"/>
      <c r="AC54" s="49"/>
      <c r="AD54" s="49"/>
      <c r="AE54" s="49"/>
      <c r="AF54" s="49"/>
      <c r="AG54" s="49"/>
      <c r="AH54" s="49"/>
      <c r="AI54" s="27"/>
      <c r="AJ54" s="27"/>
      <c r="AK54" s="29"/>
      <c r="AL54" s="27"/>
      <c r="AM54" s="27"/>
      <c r="AN54" s="27"/>
      <c r="AO54" s="27"/>
      <c r="AP54" s="27"/>
      <c r="AQ54" s="27"/>
      <c r="AR54" s="27"/>
      <c r="AS54" s="27"/>
      <c r="AT54" s="27"/>
      <c r="AU54" s="28"/>
      <c r="AV54" s="49"/>
      <c r="AW54" s="49"/>
      <c r="AX54" s="49"/>
      <c r="AY54" s="49"/>
      <c r="AZ54" s="49"/>
      <c r="BA54" s="49"/>
      <c r="BB54" s="49"/>
      <c r="BC54" s="49"/>
      <c r="BD54" s="27"/>
      <c r="BE54" s="27"/>
    </row>
    <row r="55" spans="1:57" ht="15" customHeight="1" thickBot="1">
      <c r="A55" s="93">
        <f>'Pz-Berechnung'!C65</f>
        <v>5</v>
      </c>
      <c r="B55" s="94"/>
      <c r="C55" s="72" t="str">
        <f>IF(C49="","",C49+C50+C51+C52+C53+C54)</f>
        <v/>
      </c>
      <c r="D55" s="72" t="str">
        <f>IF(D49="","",D49+D50+D51+D52+D53+D54)</f>
        <v/>
      </c>
      <c r="E55" s="72" t="str">
        <f>IF(X55&gt;0,X55,"")</f>
        <v/>
      </c>
      <c r="F55" s="72" t="str">
        <f>IF(F49="","",F49+F50+F51+F52+F53+F54)</f>
        <v/>
      </c>
      <c r="G55" s="73"/>
      <c r="H55" s="9"/>
      <c r="I55" s="118"/>
      <c r="J55" s="118"/>
      <c r="K55" s="118"/>
      <c r="L55" s="118"/>
      <c r="M55" s="118"/>
      <c r="N55" s="118"/>
      <c r="O55" s="118"/>
      <c r="Q55" s="29"/>
      <c r="R55" s="29"/>
      <c r="S55" s="29"/>
      <c r="T55" s="91" t="str">
        <f>C55</f>
        <v/>
      </c>
      <c r="U55" s="91"/>
      <c r="V55" s="91" t="str">
        <f>D55</f>
        <v/>
      </c>
      <c r="W55" s="91"/>
      <c r="X55" s="91">
        <f>SUM(T55:V55)</f>
        <v>0</v>
      </c>
      <c r="Y55" s="91"/>
      <c r="Z55" s="46"/>
      <c r="AA55" s="50"/>
      <c r="AB55" s="97"/>
      <c r="AC55" s="97"/>
      <c r="AD55" s="97"/>
      <c r="AE55" s="97"/>
      <c r="AF55" s="97"/>
      <c r="AG55" s="97"/>
      <c r="AH55" s="50"/>
      <c r="AI55" s="29"/>
      <c r="AJ55" s="29"/>
      <c r="AK55" s="91">
        <f>SUM(E49:E54)</f>
        <v>0</v>
      </c>
      <c r="AL55" s="91"/>
      <c r="AM55" s="29"/>
      <c r="AN55" s="96"/>
      <c r="AO55" s="96"/>
      <c r="AP55" s="29"/>
      <c r="AQ55" s="29"/>
      <c r="AR55" s="29"/>
      <c r="AS55" s="29"/>
      <c r="AT55" s="29"/>
      <c r="AU55" s="29"/>
      <c r="AV55" s="50"/>
      <c r="AW55" s="50"/>
      <c r="AX55" s="50"/>
      <c r="AY55" s="50"/>
      <c r="AZ55" s="50"/>
      <c r="BA55" s="50"/>
      <c r="BB55" s="50"/>
      <c r="BC55" s="50"/>
      <c r="BD55" s="29"/>
      <c r="BE55" s="29"/>
    </row>
    <row r="56" spans="1:57" s="23" customFormat="1" ht="15" customHeight="1" thickBot="1">
      <c r="A56" s="18"/>
      <c r="B56" s="19"/>
      <c r="C56" s="19"/>
      <c r="D56" s="19"/>
      <c r="E56" s="20"/>
      <c r="F56" s="20"/>
      <c r="G56" s="21"/>
      <c r="H56" s="22"/>
      <c r="I56" s="118"/>
      <c r="J56" s="118"/>
      <c r="K56" s="118"/>
      <c r="L56" s="118"/>
      <c r="M56" s="118"/>
      <c r="N56" s="118"/>
      <c r="O56" s="118"/>
      <c r="Q56" s="28"/>
      <c r="R56" s="30"/>
      <c r="S56" s="30"/>
      <c r="T56" s="30"/>
      <c r="U56" s="30"/>
      <c r="V56" s="30"/>
      <c r="W56" s="28"/>
      <c r="X56" s="28"/>
      <c r="Y56" s="28"/>
      <c r="Z56" s="27"/>
      <c r="AA56" s="51"/>
      <c r="AB56" s="51"/>
      <c r="AC56" s="51"/>
      <c r="AD56" s="51"/>
      <c r="AE56" s="51"/>
      <c r="AF56" s="51"/>
      <c r="AG56" s="51"/>
      <c r="AH56" s="51"/>
      <c r="AI56" s="27"/>
      <c r="AJ56" s="27"/>
      <c r="AK56" s="29"/>
      <c r="AL56" s="28"/>
      <c r="AM56" s="30"/>
      <c r="AN56" s="30"/>
      <c r="AO56" s="30"/>
      <c r="AP56" s="30"/>
      <c r="AQ56" s="30"/>
      <c r="AR56" s="28"/>
      <c r="AS56" s="28"/>
      <c r="AT56" s="28"/>
      <c r="AU56" s="27"/>
      <c r="AV56" s="30"/>
      <c r="AW56" s="30"/>
      <c r="AX56" s="30"/>
      <c r="AY56" s="30"/>
      <c r="AZ56" s="30"/>
      <c r="BA56" s="30"/>
      <c r="BB56" s="30"/>
      <c r="BC56" s="30"/>
      <c r="BD56" s="27"/>
      <c r="BE56" s="27"/>
    </row>
    <row r="57" spans="1:57" ht="10.050000000000001" customHeight="1"/>
    <row r="58" spans="1:57">
      <c r="A58" s="61"/>
    </row>
    <row r="59" spans="1:57">
      <c r="A59" s="61"/>
    </row>
  </sheetData>
  <sheetProtection password="DC27" sheet="1" objects="1" scenarios="1" selectLockedCells="1"/>
  <customSheetViews>
    <customSheetView guid="{24C8E87C-B7D5-4EAA-97A5-7BE3EE5B1844}" hiddenColumns="1">
      <selection sqref="A1:O1"/>
      <pageMargins left="0.59055118110236227" right="0.39370078740157483" top="0.59055118110236227" bottom="0.19685039370078741" header="0" footer="0"/>
      <pageSetup paperSize="9" orientation="portrait" horizontalDpi="4294967293" r:id="rId1"/>
      <headerFooter alignWithMargins="0"/>
    </customSheetView>
  </customSheetViews>
  <mergeCells count="59">
    <mergeCell ref="AK55:AL55"/>
    <mergeCell ref="AN55:AO55"/>
    <mergeCell ref="V55:W55"/>
    <mergeCell ref="X55:Y55"/>
    <mergeCell ref="AB55:AC55"/>
    <mergeCell ref="AD55:AE55"/>
    <mergeCell ref="AF55:AG55"/>
    <mergeCell ref="B47:G47"/>
    <mergeCell ref="A55:B55"/>
    <mergeCell ref="T55:U55"/>
    <mergeCell ref="AK44:AL44"/>
    <mergeCell ref="AK11:AL11"/>
    <mergeCell ref="T11:U11"/>
    <mergeCell ref="V11:W11"/>
    <mergeCell ref="X11:Y11"/>
    <mergeCell ref="AB11:AC11"/>
    <mergeCell ref="AD11:AE11"/>
    <mergeCell ref="AF33:AG33"/>
    <mergeCell ref="T44:U44"/>
    <mergeCell ref="V44:W44"/>
    <mergeCell ref="X44:Y44"/>
    <mergeCell ref="T33:U33"/>
    <mergeCell ref="V33:W33"/>
    <mergeCell ref="AN11:AO11"/>
    <mergeCell ref="AK22:AL22"/>
    <mergeCell ref="AN22:AO22"/>
    <mergeCell ref="AK33:AL33"/>
    <mergeCell ref="AN33:AO33"/>
    <mergeCell ref="AN44:AO44"/>
    <mergeCell ref="A44:B44"/>
    <mergeCell ref="A11:B11"/>
    <mergeCell ref="I11:J11"/>
    <mergeCell ref="A22:B22"/>
    <mergeCell ref="I22:J22"/>
    <mergeCell ref="B36:G36"/>
    <mergeCell ref="J36:O36"/>
    <mergeCell ref="I44:J44"/>
    <mergeCell ref="AF11:AG11"/>
    <mergeCell ref="T22:U22"/>
    <mergeCell ref="V22:W22"/>
    <mergeCell ref="X22:Y22"/>
    <mergeCell ref="AB22:AC22"/>
    <mergeCell ref="AD22:AE22"/>
    <mergeCell ref="AF22:AG22"/>
    <mergeCell ref="A1:O1"/>
    <mergeCell ref="A33:B33"/>
    <mergeCell ref="I33:J33"/>
    <mergeCell ref="B3:G3"/>
    <mergeCell ref="J3:O3"/>
    <mergeCell ref="B14:G14"/>
    <mergeCell ref="J14:O14"/>
    <mergeCell ref="B25:G25"/>
    <mergeCell ref="J25:O25"/>
    <mergeCell ref="AF44:AG44"/>
    <mergeCell ref="X33:Y33"/>
    <mergeCell ref="AB33:AC33"/>
    <mergeCell ref="AD33:AE33"/>
    <mergeCell ref="AB44:AC44"/>
    <mergeCell ref="AD44:AE44"/>
  </mergeCells>
  <phoneticPr fontId="3" type="noConversion"/>
  <conditionalFormatting sqref="C5:C10 K5:K10 C16:C21 K16:K21 C27:C32 K27:K32 C38:C43 K38:K43 C49:C54">
    <cfRule type="cellIs" dxfId="4" priority="350" operator="greaterThan">
      <formula>359</formula>
    </cfRule>
  </conditionalFormatting>
  <conditionalFormatting sqref="D5:D10 L5:L10 D16:D21 L16:L21 D27:D32 L27:L32 D38:D43 L38:L43 D49:D54">
    <cfRule type="cellIs" dxfId="3" priority="349" operator="greaterThan">
      <formula>179</formula>
    </cfRule>
  </conditionalFormatting>
  <conditionalFormatting sqref="F5:F10 N5:N10 F16:F21 N16:N21 F27:F32 N27:N32 F38:F43 N38:N43 F49:F54">
    <cfRule type="cellIs" dxfId="2" priority="348" operator="lessThan">
      <formula>1</formula>
    </cfRule>
  </conditionalFormatting>
  <conditionalFormatting sqref="E5:E10 M5:M10 E16:E21 M16:M21 E27:E32 M27:M32 E38:E43 M38:M43 E49:E54">
    <cfRule type="cellIs" dxfId="1" priority="11" operator="greaterThan">
      <formula>539</formula>
    </cfRule>
    <cfRule type="cellIs" dxfId="0" priority="351" operator="between">
      <formula>480</formula>
      <formula>539</formula>
    </cfRule>
  </conditionalFormatting>
  <pageMargins left="0.59055118110236227" right="0.39370078740157483" top="0.59055118110236227" bottom="0.19685039370078741" header="0" footer="0"/>
  <pageSetup paperSize="9" orientation="portrait" horizontalDpi="4294967293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E12" sqref="E12:F12"/>
    </sheetView>
  </sheetViews>
  <sheetFormatPr baseColWidth="10" defaultRowHeight="13.2"/>
  <cols>
    <col min="1" max="9" width="9.6640625" customWidth="1"/>
  </cols>
  <sheetData>
    <row r="1" spans="1:9" s="1" customFormat="1" ht="21" customHeight="1">
      <c r="A1" s="107" t="str">
        <f>Spielbericht!A1</f>
        <v>Kreiskeglerverein Mittleres Erzgebirge e. V. - Kreispokal Männer vom 00.00.0000 in 0000000000</v>
      </c>
      <c r="B1" s="107"/>
      <c r="C1" s="107"/>
      <c r="D1" s="107"/>
      <c r="E1" s="107"/>
      <c r="F1" s="107"/>
      <c r="G1" s="107"/>
      <c r="H1" s="107"/>
      <c r="I1" s="107"/>
    </row>
    <row r="2" spans="1:9" s="1" customFormat="1" ht="15">
      <c r="A2" s="2"/>
    </row>
    <row r="3" spans="1:9" s="1" customFormat="1" ht="15" customHeight="1"/>
    <row r="4" spans="1:9" s="1" customFormat="1" ht="15" customHeight="1"/>
    <row r="5" spans="1:9" s="3" customFormat="1" ht="15" customHeight="1">
      <c r="A5" s="113" t="s">
        <v>12</v>
      </c>
      <c r="B5" s="113"/>
      <c r="C5" s="113"/>
      <c r="D5" s="113"/>
      <c r="E5" s="113"/>
      <c r="F5" s="113"/>
      <c r="G5" s="113"/>
      <c r="H5" s="113"/>
      <c r="I5" s="113"/>
    </row>
    <row r="6" spans="1:9" s="1" customFormat="1" ht="15" customHeight="1">
      <c r="A6" s="4"/>
    </row>
    <row r="7" spans="1:9" s="1" customFormat="1" ht="15" customHeight="1">
      <c r="A7" s="4"/>
    </row>
    <row r="8" spans="1:9" s="1" customFormat="1" ht="15" customHeight="1">
      <c r="A8" s="4"/>
    </row>
    <row r="9" spans="1:9" s="1" customFormat="1" ht="15" customHeight="1">
      <c r="A9" s="4"/>
    </row>
    <row r="10" spans="1:9" s="1" customFormat="1" ht="15" customHeight="1" thickBot="1"/>
    <row r="11" spans="1:9" s="3" customFormat="1" ht="30" customHeight="1" thickBot="1">
      <c r="A11" s="43"/>
      <c r="B11" s="108" t="s">
        <v>3</v>
      </c>
      <c r="C11" s="108"/>
      <c r="D11" s="108"/>
      <c r="E11" s="109" t="s">
        <v>8</v>
      </c>
      <c r="F11" s="110"/>
      <c r="G11" s="108" t="s">
        <v>9</v>
      </c>
      <c r="H11" s="108"/>
      <c r="I11" s="110"/>
    </row>
    <row r="12" spans="1:9" s="3" customFormat="1" ht="30" customHeight="1">
      <c r="A12" s="84">
        <v>1</v>
      </c>
      <c r="B12" s="103" t="str">
        <f>IF(Spielbericht!B3&gt;0,Spielbericht!B3,"")</f>
        <v/>
      </c>
      <c r="C12" s="104"/>
      <c r="D12" s="105"/>
      <c r="E12" s="111"/>
      <c r="F12" s="112"/>
      <c r="G12" s="85"/>
      <c r="H12" s="85"/>
      <c r="I12" s="86"/>
    </row>
    <row r="13" spans="1:9" s="3" customFormat="1" ht="30" customHeight="1">
      <c r="A13" s="44">
        <v>2</v>
      </c>
      <c r="B13" s="106" t="str">
        <f>IF(Spielbericht!J3&gt;0,Spielbericht!J3,"")</f>
        <v/>
      </c>
      <c r="C13" s="106"/>
      <c r="D13" s="106"/>
      <c r="E13" s="101"/>
      <c r="F13" s="102"/>
      <c r="G13" s="7"/>
      <c r="H13" s="7"/>
      <c r="I13" s="8"/>
    </row>
    <row r="14" spans="1:9" s="3" customFormat="1" ht="30" customHeight="1">
      <c r="A14" s="45">
        <v>3</v>
      </c>
      <c r="B14" s="106" t="str">
        <f>IF(Spielbericht!B14&gt;0,Spielbericht!B14,"")</f>
        <v/>
      </c>
      <c r="C14" s="106"/>
      <c r="D14" s="106"/>
      <c r="E14" s="101"/>
      <c r="F14" s="102"/>
      <c r="G14" s="5"/>
      <c r="H14" s="5"/>
      <c r="I14" s="6"/>
    </row>
    <row r="15" spans="1:9" s="3" customFormat="1" ht="30" customHeight="1">
      <c r="A15" s="44">
        <v>4</v>
      </c>
      <c r="B15" s="106" t="str">
        <f>IF(Spielbericht!J14&gt;0,Spielbericht!J14,"")</f>
        <v/>
      </c>
      <c r="C15" s="106"/>
      <c r="D15" s="106"/>
      <c r="E15" s="101"/>
      <c r="F15" s="102"/>
      <c r="G15" s="7"/>
      <c r="H15" s="7"/>
      <c r="I15" s="8"/>
    </row>
    <row r="16" spans="1:9" s="3" customFormat="1" ht="30" customHeight="1">
      <c r="A16" s="45">
        <v>5</v>
      </c>
      <c r="B16" s="106" t="str">
        <f>IF(Spielbericht!B25&gt;0,Spielbericht!B25,"")</f>
        <v/>
      </c>
      <c r="C16" s="106"/>
      <c r="D16" s="106"/>
      <c r="E16" s="101"/>
      <c r="F16" s="102"/>
      <c r="G16" s="5"/>
      <c r="H16" s="5"/>
      <c r="I16" s="6"/>
    </row>
    <row r="17" spans="1:9" s="3" customFormat="1" ht="30" customHeight="1">
      <c r="A17" s="44">
        <v>6</v>
      </c>
      <c r="B17" s="106" t="str">
        <f>IF(Spielbericht!J25&gt;0,Spielbericht!J25,"")</f>
        <v/>
      </c>
      <c r="C17" s="106"/>
      <c r="D17" s="106"/>
      <c r="E17" s="101"/>
      <c r="F17" s="102"/>
      <c r="G17" s="7"/>
      <c r="H17" s="7"/>
      <c r="I17" s="8"/>
    </row>
    <row r="18" spans="1:9" s="3" customFormat="1" ht="30" customHeight="1">
      <c r="A18" s="45">
        <v>7</v>
      </c>
      <c r="B18" s="106" t="str">
        <f>IF(Spielbericht!B36&gt;0,Spielbericht!B36,"")</f>
        <v/>
      </c>
      <c r="C18" s="106"/>
      <c r="D18" s="106"/>
      <c r="E18" s="101"/>
      <c r="F18" s="102"/>
      <c r="G18" s="7"/>
      <c r="H18" s="7"/>
      <c r="I18" s="8"/>
    </row>
    <row r="19" spans="1:9" s="3" customFormat="1" ht="30" customHeight="1">
      <c r="A19" s="45">
        <v>8</v>
      </c>
      <c r="B19" s="106" t="str">
        <f>IF(Spielbericht!J36&gt;0,Spielbericht!J36,"")</f>
        <v/>
      </c>
      <c r="C19" s="106"/>
      <c r="D19" s="106"/>
      <c r="E19" s="101"/>
      <c r="F19" s="102"/>
      <c r="G19" s="7"/>
      <c r="H19" s="7"/>
      <c r="I19" s="8"/>
    </row>
    <row r="20" spans="1:9" ht="30" customHeight="1" thickBot="1">
      <c r="A20" s="82">
        <v>9</v>
      </c>
      <c r="B20" s="98" t="str">
        <f>IF(Spielbericht!B47&gt;0,Spielbericht!B47,"")</f>
        <v/>
      </c>
      <c r="C20" s="98"/>
      <c r="D20" s="98"/>
      <c r="E20" s="99"/>
      <c r="F20" s="100"/>
      <c r="G20" s="83"/>
      <c r="H20" s="87"/>
      <c r="I20" s="88"/>
    </row>
  </sheetData>
  <sheetProtection password="DC27" sheet="1" objects="1" scenarios="1" selectLockedCells="1"/>
  <customSheetViews>
    <customSheetView guid="{24C8E87C-B7D5-4EAA-97A5-7BE3EE5B1844}">
      <selection activeCell="E12" sqref="E12:F12"/>
      <pageMargins left="0.7" right="0.7" top="0.78740157499999996" bottom="0.78740157499999996" header="0.3" footer="0.3"/>
      <pageSetup paperSize="9" orientation="portrait" r:id="rId1"/>
    </customSheetView>
  </customSheetViews>
  <mergeCells count="23">
    <mergeCell ref="E18:F18"/>
    <mergeCell ref="A1:I1"/>
    <mergeCell ref="B11:D11"/>
    <mergeCell ref="E11:F11"/>
    <mergeCell ref="G11:I11"/>
    <mergeCell ref="E12:F12"/>
    <mergeCell ref="A5:I5"/>
    <mergeCell ref="B20:D20"/>
    <mergeCell ref="E20:F20"/>
    <mergeCell ref="E13:F13"/>
    <mergeCell ref="E19:F19"/>
    <mergeCell ref="B12:D12"/>
    <mergeCell ref="B13:D13"/>
    <mergeCell ref="B14:D14"/>
    <mergeCell ref="B15:D15"/>
    <mergeCell ref="B16:D16"/>
    <mergeCell ref="B17:D17"/>
    <mergeCell ref="B18:D18"/>
    <mergeCell ref="B19:D19"/>
    <mergeCell ref="E14:F14"/>
    <mergeCell ref="E15:F15"/>
    <mergeCell ref="E16:F16"/>
    <mergeCell ref="E17:F17"/>
  </mergeCells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H65"/>
  <sheetViews>
    <sheetView zoomScale="70" zoomScaleNormal="70" workbookViewId="0"/>
  </sheetViews>
  <sheetFormatPr baseColWidth="10" defaultColWidth="11.44140625" defaultRowHeight="10.199999999999999"/>
  <cols>
    <col min="1" max="2" width="6.77734375" style="38" customWidth="1"/>
    <col min="3" max="3" width="11.44140625" style="38"/>
    <col min="4" max="4" width="2.6640625" style="38" customWidth="1"/>
    <col min="5" max="6" width="5.6640625" style="39" customWidth="1"/>
    <col min="7" max="20" width="4.77734375" style="39" customWidth="1"/>
    <col min="21" max="60" width="4.77734375" style="38" customWidth="1"/>
    <col min="61" max="239" width="11.44140625" style="38"/>
    <col min="240" max="241" width="20.6640625" style="38" customWidth="1"/>
    <col min="242" max="242" width="8.6640625" style="38" customWidth="1"/>
    <col min="243" max="244" width="5.6640625" style="38" customWidth="1"/>
    <col min="245" max="245" width="6.6640625" style="38" customWidth="1"/>
    <col min="246" max="246" width="5.6640625" style="38" customWidth="1"/>
    <col min="247" max="247" width="5.6640625" style="38" bestFit="1" customWidth="1"/>
    <col min="248" max="250" width="11.44140625" style="38"/>
    <col min="251" max="267" width="5.6640625" style="38" customWidth="1"/>
    <col min="268" max="495" width="11.44140625" style="38"/>
    <col min="496" max="497" width="20.6640625" style="38" customWidth="1"/>
    <col min="498" max="498" width="8.6640625" style="38" customWidth="1"/>
    <col min="499" max="500" width="5.6640625" style="38" customWidth="1"/>
    <col min="501" max="501" width="6.6640625" style="38" customWidth="1"/>
    <col min="502" max="502" width="5.6640625" style="38" customWidth="1"/>
    <col min="503" max="503" width="5.6640625" style="38" bestFit="1" customWidth="1"/>
    <col min="504" max="506" width="11.44140625" style="38"/>
    <col min="507" max="523" width="5.6640625" style="38" customWidth="1"/>
    <col min="524" max="751" width="11.44140625" style="38"/>
    <col min="752" max="753" width="20.6640625" style="38" customWidth="1"/>
    <col min="754" max="754" width="8.6640625" style="38" customWidth="1"/>
    <col min="755" max="756" width="5.6640625" style="38" customWidth="1"/>
    <col min="757" max="757" width="6.6640625" style="38" customWidth="1"/>
    <col min="758" max="758" width="5.6640625" style="38" customWidth="1"/>
    <col min="759" max="759" width="5.6640625" style="38" bestFit="1" customWidth="1"/>
    <col min="760" max="762" width="11.44140625" style="38"/>
    <col min="763" max="779" width="5.6640625" style="38" customWidth="1"/>
    <col min="780" max="1007" width="11.44140625" style="38"/>
    <col min="1008" max="1009" width="20.6640625" style="38" customWidth="1"/>
    <col min="1010" max="1010" width="8.6640625" style="38" customWidth="1"/>
    <col min="1011" max="1012" width="5.6640625" style="38" customWidth="1"/>
    <col min="1013" max="1013" width="6.6640625" style="38" customWidth="1"/>
    <col min="1014" max="1014" width="5.6640625" style="38" customWidth="1"/>
    <col min="1015" max="1015" width="5.6640625" style="38" bestFit="1" customWidth="1"/>
    <col min="1016" max="1018" width="11.44140625" style="38"/>
    <col min="1019" max="1035" width="5.6640625" style="38" customWidth="1"/>
    <col min="1036" max="1263" width="11.44140625" style="38"/>
    <col min="1264" max="1265" width="20.6640625" style="38" customWidth="1"/>
    <col min="1266" max="1266" width="8.6640625" style="38" customWidth="1"/>
    <col min="1267" max="1268" width="5.6640625" style="38" customWidth="1"/>
    <col min="1269" max="1269" width="6.6640625" style="38" customWidth="1"/>
    <col min="1270" max="1270" width="5.6640625" style="38" customWidth="1"/>
    <col min="1271" max="1271" width="5.6640625" style="38" bestFit="1" customWidth="1"/>
    <col min="1272" max="1274" width="11.44140625" style="38"/>
    <col min="1275" max="1291" width="5.6640625" style="38" customWidth="1"/>
    <col min="1292" max="1519" width="11.44140625" style="38"/>
    <col min="1520" max="1521" width="20.6640625" style="38" customWidth="1"/>
    <col min="1522" max="1522" width="8.6640625" style="38" customWidth="1"/>
    <col min="1523" max="1524" width="5.6640625" style="38" customWidth="1"/>
    <col min="1525" max="1525" width="6.6640625" style="38" customWidth="1"/>
    <col min="1526" max="1526" width="5.6640625" style="38" customWidth="1"/>
    <col min="1527" max="1527" width="5.6640625" style="38" bestFit="1" customWidth="1"/>
    <col min="1528" max="1530" width="11.44140625" style="38"/>
    <col min="1531" max="1547" width="5.6640625" style="38" customWidth="1"/>
    <col min="1548" max="1775" width="11.44140625" style="38"/>
    <col min="1776" max="1777" width="20.6640625" style="38" customWidth="1"/>
    <col min="1778" max="1778" width="8.6640625" style="38" customWidth="1"/>
    <col min="1779" max="1780" width="5.6640625" style="38" customWidth="1"/>
    <col min="1781" max="1781" width="6.6640625" style="38" customWidth="1"/>
    <col min="1782" max="1782" width="5.6640625" style="38" customWidth="1"/>
    <col min="1783" max="1783" width="5.6640625" style="38" bestFit="1" customWidth="1"/>
    <col min="1784" max="1786" width="11.44140625" style="38"/>
    <col min="1787" max="1803" width="5.6640625" style="38" customWidth="1"/>
    <col min="1804" max="2031" width="11.44140625" style="38"/>
    <col min="2032" max="2033" width="20.6640625" style="38" customWidth="1"/>
    <col min="2034" max="2034" width="8.6640625" style="38" customWidth="1"/>
    <col min="2035" max="2036" width="5.6640625" style="38" customWidth="1"/>
    <col min="2037" max="2037" width="6.6640625" style="38" customWidth="1"/>
    <col min="2038" max="2038" width="5.6640625" style="38" customWidth="1"/>
    <col min="2039" max="2039" width="5.6640625" style="38" bestFit="1" customWidth="1"/>
    <col min="2040" max="2042" width="11.44140625" style="38"/>
    <col min="2043" max="2059" width="5.6640625" style="38" customWidth="1"/>
    <col min="2060" max="2287" width="11.44140625" style="38"/>
    <col min="2288" max="2289" width="20.6640625" style="38" customWidth="1"/>
    <col min="2290" max="2290" width="8.6640625" style="38" customWidth="1"/>
    <col min="2291" max="2292" width="5.6640625" style="38" customWidth="1"/>
    <col min="2293" max="2293" width="6.6640625" style="38" customWidth="1"/>
    <col min="2294" max="2294" width="5.6640625" style="38" customWidth="1"/>
    <col min="2295" max="2295" width="5.6640625" style="38" bestFit="1" customWidth="1"/>
    <col min="2296" max="2298" width="11.44140625" style="38"/>
    <col min="2299" max="2315" width="5.6640625" style="38" customWidth="1"/>
    <col min="2316" max="2543" width="11.44140625" style="38"/>
    <col min="2544" max="2545" width="20.6640625" style="38" customWidth="1"/>
    <col min="2546" max="2546" width="8.6640625" style="38" customWidth="1"/>
    <col min="2547" max="2548" width="5.6640625" style="38" customWidth="1"/>
    <col min="2549" max="2549" width="6.6640625" style="38" customWidth="1"/>
    <col min="2550" max="2550" width="5.6640625" style="38" customWidth="1"/>
    <col min="2551" max="2551" width="5.6640625" style="38" bestFit="1" customWidth="1"/>
    <col min="2552" max="2554" width="11.44140625" style="38"/>
    <col min="2555" max="2571" width="5.6640625" style="38" customWidth="1"/>
    <col min="2572" max="2799" width="11.44140625" style="38"/>
    <col min="2800" max="2801" width="20.6640625" style="38" customWidth="1"/>
    <col min="2802" max="2802" width="8.6640625" style="38" customWidth="1"/>
    <col min="2803" max="2804" width="5.6640625" style="38" customWidth="1"/>
    <col min="2805" max="2805" width="6.6640625" style="38" customWidth="1"/>
    <col min="2806" max="2806" width="5.6640625" style="38" customWidth="1"/>
    <col min="2807" max="2807" width="5.6640625" style="38" bestFit="1" customWidth="1"/>
    <col min="2808" max="2810" width="11.44140625" style="38"/>
    <col min="2811" max="2827" width="5.6640625" style="38" customWidth="1"/>
    <col min="2828" max="3055" width="11.44140625" style="38"/>
    <col min="3056" max="3057" width="20.6640625" style="38" customWidth="1"/>
    <col min="3058" max="3058" width="8.6640625" style="38" customWidth="1"/>
    <col min="3059" max="3060" width="5.6640625" style="38" customWidth="1"/>
    <col min="3061" max="3061" width="6.6640625" style="38" customWidth="1"/>
    <col min="3062" max="3062" width="5.6640625" style="38" customWidth="1"/>
    <col min="3063" max="3063" width="5.6640625" style="38" bestFit="1" customWidth="1"/>
    <col min="3064" max="3066" width="11.44140625" style="38"/>
    <col min="3067" max="3083" width="5.6640625" style="38" customWidth="1"/>
    <col min="3084" max="3311" width="11.44140625" style="38"/>
    <col min="3312" max="3313" width="20.6640625" style="38" customWidth="1"/>
    <col min="3314" max="3314" width="8.6640625" style="38" customWidth="1"/>
    <col min="3315" max="3316" width="5.6640625" style="38" customWidth="1"/>
    <col min="3317" max="3317" width="6.6640625" style="38" customWidth="1"/>
    <col min="3318" max="3318" width="5.6640625" style="38" customWidth="1"/>
    <col min="3319" max="3319" width="5.6640625" style="38" bestFit="1" customWidth="1"/>
    <col min="3320" max="3322" width="11.44140625" style="38"/>
    <col min="3323" max="3339" width="5.6640625" style="38" customWidth="1"/>
    <col min="3340" max="3567" width="11.44140625" style="38"/>
    <col min="3568" max="3569" width="20.6640625" style="38" customWidth="1"/>
    <col min="3570" max="3570" width="8.6640625" style="38" customWidth="1"/>
    <col min="3571" max="3572" width="5.6640625" style="38" customWidth="1"/>
    <col min="3573" max="3573" width="6.6640625" style="38" customWidth="1"/>
    <col min="3574" max="3574" width="5.6640625" style="38" customWidth="1"/>
    <col min="3575" max="3575" width="5.6640625" style="38" bestFit="1" customWidth="1"/>
    <col min="3576" max="3578" width="11.44140625" style="38"/>
    <col min="3579" max="3595" width="5.6640625" style="38" customWidth="1"/>
    <col min="3596" max="3823" width="11.44140625" style="38"/>
    <col min="3824" max="3825" width="20.6640625" style="38" customWidth="1"/>
    <col min="3826" max="3826" width="8.6640625" style="38" customWidth="1"/>
    <col min="3827" max="3828" width="5.6640625" style="38" customWidth="1"/>
    <col min="3829" max="3829" width="6.6640625" style="38" customWidth="1"/>
    <col min="3830" max="3830" width="5.6640625" style="38" customWidth="1"/>
    <col min="3831" max="3831" width="5.6640625" style="38" bestFit="1" customWidth="1"/>
    <col min="3832" max="3834" width="11.44140625" style="38"/>
    <col min="3835" max="3851" width="5.6640625" style="38" customWidth="1"/>
    <col min="3852" max="4079" width="11.44140625" style="38"/>
    <col min="4080" max="4081" width="20.6640625" style="38" customWidth="1"/>
    <col min="4082" max="4082" width="8.6640625" style="38" customWidth="1"/>
    <col min="4083" max="4084" width="5.6640625" style="38" customWidth="1"/>
    <col min="4085" max="4085" width="6.6640625" style="38" customWidth="1"/>
    <col min="4086" max="4086" width="5.6640625" style="38" customWidth="1"/>
    <col min="4087" max="4087" width="5.6640625" style="38" bestFit="1" customWidth="1"/>
    <col min="4088" max="4090" width="11.44140625" style="38"/>
    <col min="4091" max="4107" width="5.6640625" style="38" customWidth="1"/>
    <col min="4108" max="4335" width="11.44140625" style="38"/>
    <col min="4336" max="4337" width="20.6640625" style="38" customWidth="1"/>
    <col min="4338" max="4338" width="8.6640625" style="38" customWidth="1"/>
    <col min="4339" max="4340" width="5.6640625" style="38" customWidth="1"/>
    <col min="4341" max="4341" width="6.6640625" style="38" customWidth="1"/>
    <col min="4342" max="4342" width="5.6640625" style="38" customWidth="1"/>
    <col min="4343" max="4343" width="5.6640625" style="38" bestFit="1" customWidth="1"/>
    <col min="4344" max="4346" width="11.44140625" style="38"/>
    <col min="4347" max="4363" width="5.6640625" style="38" customWidth="1"/>
    <col min="4364" max="4591" width="11.44140625" style="38"/>
    <col min="4592" max="4593" width="20.6640625" style="38" customWidth="1"/>
    <col min="4594" max="4594" width="8.6640625" style="38" customWidth="1"/>
    <col min="4595" max="4596" width="5.6640625" style="38" customWidth="1"/>
    <col min="4597" max="4597" width="6.6640625" style="38" customWidth="1"/>
    <col min="4598" max="4598" width="5.6640625" style="38" customWidth="1"/>
    <col min="4599" max="4599" width="5.6640625" style="38" bestFit="1" customWidth="1"/>
    <col min="4600" max="4602" width="11.44140625" style="38"/>
    <col min="4603" max="4619" width="5.6640625" style="38" customWidth="1"/>
    <col min="4620" max="4847" width="11.44140625" style="38"/>
    <col min="4848" max="4849" width="20.6640625" style="38" customWidth="1"/>
    <col min="4850" max="4850" width="8.6640625" style="38" customWidth="1"/>
    <col min="4851" max="4852" width="5.6640625" style="38" customWidth="1"/>
    <col min="4853" max="4853" width="6.6640625" style="38" customWidth="1"/>
    <col min="4854" max="4854" width="5.6640625" style="38" customWidth="1"/>
    <col min="4855" max="4855" width="5.6640625" style="38" bestFit="1" customWidth="1"/>
    <col min="4856" max="4858" width="11.44140625" style="38"/>
    <col min="4859" max="4875" width="5.6640625" style="38" customWidth="1"/>
    <col min="4876" max="5103" width="11.44140625" style="38"/>
    <col min="5104" max="5105" width="20.6640625" style="38" customWidth="1"/>
    <col min="5106" max="5106" width="8.6640625" style="38" customWidth="1"/>
    <col min="5107" max="5108" width="5.6640625" style="38" customWidth="1"/>
    <col min="5109" max="5109" width="6.6640625" style="38" customWidth="1"/>
    <col min="5110" max="5110" width="5.6640625" style="38" customWidth="1"/>
    <col min="5111" max="5111" width="5.6640625" style="38" bestFit="1" customWidth="1"/>
    <col min="5112" max="5114" width="11.44140625" style="38"/>
    <col min="5115" max="5131" width="5.6640625" style="38" customWidth="1"/>
    <col min="5132" max="5359" width="11.44140625" style="38"/>
    <col min="5360" max="5361" width="20.6640625" style="38" customWidth="1"/>
    <col min="5362" max="5362" width="8.6640625" style="38" customWidth="1"/>
    <col min="5363" max="5364" width="5.6640625" style="38" customWidth="1"/>
    <col min="5365" max="5365" width="6.6640625" style="38" customWidth="1"/>
    <col min="5366" max="5366" width="5.6640625" style="38" customWidth="1"/>
    <col min="5367" max="5367" width="5.6640625" style="38" bestFit="1" customWidth="1"/>
    <col min="5368" max="5370" width="11.44140625" style="38"/>
    <col min="5371" max="5387" width="5.6640625" style="38" customWidth="1"/>
    <col min="5388" max="5615" width="11.44140625" style="38"/>
    <col min="5616" max="5617" width="20.6640625" style="38" customWidth="1"/>
    <col min="5618" max="5618" width="8.6640625" style="38" customWidth="1"/>
    <col min="5619" max="5620" width="5.6640625" style="38" customWidth="1"/>
    <col min="5621" max="5621" width="6.6640625" style="38" customWidth="1"/>
    <col min="5622" max="5622" width="5.6640625" style="38" customWidth="1"/>
    <col min="5623" max="5623" width="5.6640625" style="38" bestFit="1" customWidth="1"/>
    <col min="5624" max="5626" width="11.44140625" style="38"/>
    <col min="5627" max="5643" width="5.6640625" style="38" customWidth="1"/>
    <col min="5644" max="5871" width="11.44140625" style="38"/>
    <col min="5872" max="5873" width="20.6640625" style="38" customWidth="1"/>
    <col min="5874" max="5874" width="8.6640625" style="38" customWidth="1"/>
    <col min="5875" max="5876" width="5.6640625" style="38" customWidth="1"/>
    <col min="5877" max="5877" width="6.6640625" style="38" customWidth="1"/>
    <col min="5878" max="5878" width="5.6640625" style="38" customWidth="1"/>
    <col min="5879" max="5879" width="5.6640625" style="38" bestFit="1" customWidth="1"/>
    <col min="5880" max="5882" width="11.44140625" style="38"/>
    <col min="5883" max="5899" width="5.6640625" style="38" customWidth="1"/>
    <col min="5900" max="6127" width="11.44140625" style="38"/>
    <col min="6128" max="6129" width="20.6640625" style="38" customWidth="1"/>
    <col min="6130" max="6130" width="8.6640625" style="38" customWidth="1"/>
    <col min="6131" max="6132" width="5.6640625" style="38" customWidth="1"/>
    <col min="6133" max="6133" width="6.6640625" style="38" customWidth="1"/>
    <col min="6134" max="6134" width="5.6640625" style="38" customWidth="1"/>
    <col min="6135" max="6135" width="5.6640625" style="38" bestFit="1" customWidth="1"/>
    <col min="6136" max="6138" width="11.44140625" style="38"/>
    <col min="6139" max="6155" width="5.6640625" style="38" customWidth="1"/>
    <col min="6156" max="6383" width="11.44140625" style="38"/>
    <col min="6384" max="6385" width="20.6640625" style="38" customWidth="1"/>
    <col min="6386" max="6386" width="8.6640625" style="38" customWidth="1"/>
    <col min="6387" max="6388" width="5.6640625" style="38" customWidth="1"/>
    <col min="6389" max="6389" width="6.6640625" style="38" customWidth="1"/>
    <col min="6390" max="6390" width="5.6640625" style="38" customWidth="1"/>
    <col min="6391" max="6391" width="5.6640625" style="38" bestFit="1" customWidth="1"/>
    <col min="6392" max="6394" width="11.44140625" style="38"/>
    <col min="6395" max="6411" width="5.6640625" style="38" customWidth="1"/>
    <col min="6412" max="6639" width="11.44140625" style="38"/>
    <col min="6640" max="6641" width="20.6640625" style="38" customWidth="1"/>
    <col min="6642" max="6642" width="8.6640625" style="38" customWidth="1"/>
    <col min="6643" max="6644" width="5.6640625" style="38" customWidth="1"/>
    <col min="6645" max="6645" width="6.6640625" style="38" customWidth="1"/>
    <col min="6646" max="6646" width="5.6640625" style="38" customWidth="1"/>
    <col min="6647" max="6647" width="5.6640625" style="38" bestFit="1" customWidth="1"/>
    <col min="6648" max="6650" width="11.44140625" style="38"/>
    <col min="6651" max="6667" width="5.6640625" style="38" customWidth="1"/>
    <col min="6668" max="6895" width="11.44140625" style="38"/>
    <col min="6896" max="6897" width="20.6640625" style="38" customWidth="1"/>
    <col min="6898" max="6898" width="8.6640625" style="38" customWidth="1"/>
    <col min="6899" max="6900" width="5.6640625" style="38" customWidth="1"/>
    <col min="6901" max="6901" width="6.6640625" style="38" customWidth="1"/>
    <col min="6902" max="6902" width="5.6640625" style="38" customWidth="1"/>
    <col min="6903" max="6903" width="5.6640625" style="38" bestFit="1" customWidth="1"/>
    <col min="6904" max="6906" width="11.44140625" style="38"/>
    <col min="6907" max="6923" width="5.6640625" style="38" customWidth="1"/>
    <col min="6924" max="7151" width="11.44140625" style="38"/>
    <col min="7152" max="7153" width="20.6640625" style="38" customWidth="1"/>
    <col min="7154" max="7154" width="8.6640625" style="38" customWidth="1"/>
    <col min="7155" max="7156" width="5.6640625" style="38" customWidth="1"/>
    <col min="7157" max="7157" width="6.6640625" style="38" customWidth="1"/>
    <col min="7158" max="7158" width="5.6640625" style="38" customWidth="1"/>
    <col min="7159" max="7159" width="5.6640625" style="38" bestFit="1" customWidth="1"/>
    <col min="7160" max="7162" width="11.44140625" style="38"/>
    <col min="7163" max="7179" width="5.6640625" style="38" customWidth="1"/>
    <col min="7180" max="7407" width="11.44140625" style="38"/>
    <col min="7408" max="7409" width="20.6640625" style="38" customWidth="1"/>
    <col min="7410" max="7410" width="8.6640625" style="38" customWidth="1"/>
    <col min="7411" max="7412" width="5.6640625" style="38" customWidth="1"/>
    <col min="7413" max="7413" width="6.6640625" style="38" customWidth="1"/>
    <col min="7414" max="7414" width="5.6640625" style="38" customWidth="1"/>
    <col min="7415" max="7415" width="5.6640625" style="38" bestFit="1" customWidth="1"/>
    <col min="7416" max="7418" width="11.44140625" style="38"/>
    <col min="7419" max="7435" width="5.6640625" style="38" customWidth="1"/>
    <col min="7436" max="7663" width="11.44140625" style="38"/>
    <col min="7664" max="7665" width="20.6640625" style="38" customWidth="1"/>
    <col min="7666" max="7666" width="8.6640625" style="38" customWidth="1"/>
    <col min="7667" max="7668" width="5.6640625" style="38" customWidth="1"/>
    <col min="7669" max="7669" width="6.6640625" style="38" customWidth="1"/>
    <col min="7670" max="7670" width="5.6640625" style="38" customWidth="1"/>
    <col min="7671" max="7671" width="5.6640625" style="38" bestFit="1" customWidth="1"/>
    <col min="7672" max="7674" width="11.44140625" style="38"/>
    <col min="7675" max="7691" width="5.6640625" style="38" customWidth="1"/>
    <col min="7692" max="7919" width="11.44140625" style="38"/>
    <col min="7920" max="7921" width="20.6640625" style="38" customWidth="1"/>
    <col min="7922" max="7922" width="8.6640625" style="38" customWidth="1"/>
    <col min="7923" max="7924" width="5.6640625" style="38" customWidth="1"/>
    <col min="7925" max="7925" width="6.6640625" style="38" customWidth="1"/>
    <col min="7926" max="7926" width="5.6640625" style="38" customWidth="1"/>
    <col min="7927" max="7927" width="5.6640625" style="38" bestFit="1" customWidth="1"/>
    <col min="7928" max="7930" width="11.44140625" style="38"/>
    <col min="7931" max="7947" width="5.6640625" style="38" customWidth="1"/>
    <col min="7948" max="8175" width="11.44140625" style="38"/>
    <col min="8176" max="8177" width="20.6640625" style="38" customWidth="1"/>
    <col min="8178" max="8178" width="8.6640625" style="38" customWidth="1"/>
    <col min="8179" max="8180" width="5.6640625" style="38" customWidth="1"/>
    <col min="8181" max="8181" width="6.6640625" style="38" customWidth="1"/>
    <col min="8182" max="8182" width="5.6640625" style="38" customWidth="1"/>
    <col min="8183" max="8183" width="5.6640625" style="38" bestFit="1" customWidth="1"/>
    <col min="8184" max="8186" width="11.44140625" style="38"/>
    <col min="8187" max="8203" width="5.6640625" style="38" customWidth="1"/>
    <col min="8204" max="8431" width="11.44140625" style="38"/>
    <col min="8432" max="8433" width="20.6640625" style="38" customWidth="1"/>
    <col min="8434" max="8434" width="8.6640625" style="38" customWidth="1"/>
    <col min="8435" max="8436" width="5.6640625" style="38" customWidth="1"/>
    <col min="8437" max="8437" width="6.6640625" style="38" customWidth="1"/>
    <col min="8438" max="8438" width="5.6640625" style="38" customWidth="1"/>
    <col min="8439" max="8439" width="5.6640625" style="38" bestFit="1" customWidth="1"/>
    <col min="8440" max="8442" width="11.44140625" style="38"/>
    <col min="8443" max="8459" width="5.6640625" style="38" customWidth="1"/>
    <col min="8460" max="8687" width="11.44140625" style="38"/>
    <col min="8688" max="8689" width="20.6640625" style="38" customWidth="1"/>
    <col min="8690" max="8690" width="8.6640625" style="38" customWidth="1"/>
    <col min="8691" max="8692" width="5.6640625" style="38" customWidth="1"/>
    <col min="8693" max="8693" width="6.6640625" style="38" customWidth="1"/>
    <col min="8694" max="8694" width="5.6640625" style="38" customWidth="1"/>
    <col min="8695" max="8695" width="5.6640625" style="38" bestFit="1" customWidth="1"/>
    <col min="8696" max="8698" width="11.44140625" style="38"/>
    <col min="8699" max="8715" width="5.6640625" style="38" customWidth="1"/>
    <col min="8716" max="8943" width="11.44140625" style="38"/>
    <col min="8944" max="8945" width="20.6640625" style="38" customWidth="1"/>
    <col min="8946" max="8946" width="8.6640625" style="38" customWidth="1"/>
    <col min="8947" max="8948" width="5.6640625" style="38" customWidth="1"/>
    <col min="8949" max="8949" width="6.6640625" style="38" customWidth="1"/>
    <col min="8950" max="8950" width="5.6640625" style="38" customWidth="1"/>
    <col min="8951" max="8951" width="5.6640625" style="38" bestFit="1" customWidth="1"/>
    <col min="8952" max="8954" width="11.44140625" style="38"/>
    <col min="8955" max="8971" width="5.6640625" style="38" customWidth="1"/>
    <col min="8972" max="9199" width="11.44140625" style="38"/>
    <col min="9200" max="9201" width="20.6640625" style="38" customWidth="1"/>
    <col min="9202" max="9202" width="8.6640625" style="38" customWidth="1"/>
    <col min="9203" max="9204" width="5.6640625" style="38" customWidth="1"/>
    <col min="9205" max="9205" width="6.6640625" style="38" customWidth="1"/>
    <col min="9206" max="9206" width="5.6640625" style="38" customWidth="1"/>
    <col min="9207" max="9207" width="5.6640625" style="38" bestFit="1" customWidth="1"/>
    <col min="9208" max="9210" width="11.44140625" style="38"/>
    <col min="9211" max="9227" width="5.6640625" style="38" customWidth="1"/>
    <col min="9228" max="9455" width="11.44140625" style="38"/>
    <col min="9456" max="9457" width="20.6640625" style="38" customWidth="1"/>
    <col min="9458" max="9458" width="8.6640625" style="38" customWidth="1"/>
    <col min="9459" max="9460" width="5.6640625" style="38" customWidth="1"/>
    <col min="9461" max="9461" width="6.6640625" style="38" customWidth="1"/>
    <col min="9462" max="9462" width="5.6640625" style="38" customWidth="1"/>
    <col min="9463" max="9463" width="5.6640625" style="38" bestFit="1" customWidth="1"/>
    <col min="9464" max="9466" width="11.44140625" style="38"/>
    <col min="9467" max="9483" width="5.6640625" style="38" customWidth="1"/>
    <col min="9484" max="9711" width="11.44140625" style="38"/>
    <col min="9712" max="9713" width="20.6640625" style="38" customWidth="1"/>
    <col min="9714" max="9714" width="8.6640625" style="38" customWidth="1"/>
    <col min="9715" max="9716" width="5.6640625" style="38" customWidth="1"/>
    <col min="9717" max="9717" width="6.6640625" style="38" customWidth="1"/>
    <col min="9718" max="9718" width="5.6640625" style="38" customWidth="1"/>
    <col min="9719" max="9719" width="5.6640625" style="38" bestFit="1" customWidth="1"/>
    <col min="9720" max="9722" width="11.44140625" style="38"/>
    <col min="9723" max="9739" width="5.6640625" style="38" customWidth="1"/>
    <col min="9740" max="9967" width="11.44140625" style="38"/>
    <col min="9968" max="9969" width="20.6640625" style="38" customWidth="1"/>
    <col min="9970" max="9970" width="8.6640625" style="38" customWidth="1"/>
    <col min="9971" max="9972" width="5.6640625" style="38" customWidth="1"/>
    <col min="9973" max="9973" width="6.6640625" style="38" customWidth="1"/>
    <col min="9974" max="9974" width="5.6640625" style="38" customWidth="1"/>
    <col min="9975" max="9975" width="5.6640625" style="38" bestFit="1" customWidth="1"/>
    <col min="9976" max="9978" width="11.44140625" style="38"/>
    <col min="9979" max="9995" width="5.6640625" style="38" customWidth="1"/>
    <col min="9996" max="10223" width="11.44140625" style="38"/>
    <col min="10224" max="10225" width="20.6640625" style="38" customWidth="1"/>
    <col min="10226" max="10226" width="8.6640625" style="38" customWidth="1"/>
    <col min="10227" max="10228" width="5.6640625" style="38" customWidth="1"/>
    <col min="10229" max="10229" width="6.6640625" style="38" customWidth="1"/>
    <col min="10230" max="10230" width="5.6640625" style="38" customWidth="1"/>
    <col min="10231" max="10231" width="5.6640625" style="38" bestFit="1" customWidth="1"/>
    <col min="10232" max="10234" width="11.44140625" style="38"/>
    <col min="10235" max="10251" width="5.6640625" style="38" customWidth="1"/>
    <col min="10252" max="10479" width="11.44140625" style="38"/>
    <col min="10480" max="10481" width="20.6640625" style="38" customWidth="1"/>
    <col min="10482" max="10482" width="8.6640625" style="38" customWidth="1"/>
    <col min="10483" max="10484" width="5.6640625" style="38" customWidth="1"/>
    <col min="10485" max="10485" width="6.6640625" style="38" customWidth="1"/>
    <col min="10486" max="10486" width="5.6640625" style="38" customWidth="1"/>
    <col min="10487" max="10487" width="5.6640625" style="38" bestFit="1" customWidth="1"/>
    <col min="10488" max="10490" width="11.44140625" style="38"/>
    <col min="10491" max="10507" width="5.6640625" style="38" customWidth="1"/>
    <col min="10508" max="10735" width="11.44140625" style="38"/>
    <col min="10736" max="10737" width="20.6640625" style="38" customWidth="1"/>
    <col min="10738" max="10738" width="8.6640625" style="38" customWidth="1"/>
    <col min="10739" max="10740" width="5.6640625" style="38" customWidth="1"/>
    <col min="10741" max="10741" width="6.6640625" style="38" customWidth="1"/>
    <col min="10742" max="10742" width="5.6640625" style="38" customWidth="1"/>
    <col min="10743" max="10743" width="5.6640625" style="38" bestFit="1" customWidth="1"/>
    <col min="10744" max="10746" width="11.44140625" style="38"/>
    <col min="10747" max="10763" width="5.6640625" style="38" customWidth="1"/>
    <col min="10764" max="10991" width="11.44140625" style="38"/>
    <col min="10992" max="10993" width="20.6640625" style="38" customWidth="1"/>
    <col min="10994" max="10994" width="8.6640625" style="38" customWidth="1"/>
    <col min="10995" max="10996" width="5.6640625" style="38" customWidth="1"/>
    <col min="10997" max="10997" width="6.6640625" style="38" customWidth="1"/>
    <col min="10998" max="10998" width="5.6640625" style="38" customWidth="1"/>
    <col min="10999" max="10999" width="5.6640625" style="38" bestFit="1" customWidth="1"/>
    <col min="11000" max="11002" width="11.44140625" style="38"/>
    <col min="11003" max="11019" width="5.6640625" style="38" customWidth="1"/>
    <col min="11020" max="11247" width="11.44140625" style="38"/>
    <col min="11248" max="11249" width="20.6640625" style="38" customWidth="1"/>
    <col min="11250" max="11250" width="8.6640625" style="38" customWidth="1"/>
    <col min="11251" max="11252" width="5.6640625" style="38" customWidth="1"/>
    <col min="11253" max="11253" width="6.6640625" style="38" customWidth="1"/>
    <col min="11254" max="11254" width="5.6640625" style="38" customWidth="1"/>
    <col min="11255" max="11255" width="5.6640625" style="38" bestFit="1" customWidth="1"/>
    <col min="11256" max="11258" width="11.44140625" style="38"/>
    <col min="11259" max="11275" width="5.6640625" style="38" customWidth="1"/>
    <col min="11276" max="11503" width="11.44140625" style="38"/>
    <col min="11504" max="11505" width="20.6640625" style="38" customWidth="1"/>
    <col min="11506" max="11506" width="8.6640625" style="38" customWidth="1"/>
    <col min="11507" max="11508" width="5.6640625" style="38" customWidth="1"/>
    <col min="11509" max="11509" width="6.6640625" style="38" customWidth="1"/>
    <col min="11510" max="11510" width="5.6640625" style="38" customWidth="1"/>
    <col min="11511" max="11511" width="5.6640625" style="38" bestFit="1" customWidth="1"/>
    <col min="11512" max="11514" width="11.44140625" style="38"/>
    <col min="11515" max="11531" width="5.6640625" style="38" customWidth="1"/>
    <col min="11532" max="11759" width="11.44140625" style="38"/>
    <col min="11760" max="11761" width="20.6640625" style="38" customWidth="1"/>
    <col min="11762" max="11762" width="8.6640625" style="38" customWidth="1"/>
    <col min="11763" max="11764" width="5.6640625" style="38" customWidth="1"/>
    <col min="11765" max="11765" width="6.6640625" style="38" customWidth="1"/>
    <col min="11766" max="11766" width="5.6640625" style="38" customWidth="1"/>
    <col min="11767" max="11767" width="5.6640625" style="38" bestFit="1" customWidth="1"/>
    <col min="11768" max="11770" width="11.44140625" style="38"/>
    <col min="11771" max="11787" width="5.6640625" style="38" customWidth="1"/>
    <col min="11788" max="12015" width="11.44140625" style="38"/>
    <col min="12016" max="12017" width="20.6640625" style="38" customWidth="1"/>
    <col min="12018" max="12018" width="8.6640625" style="38" customWidth="1"/>
    <col min="12019" max="12020" width="5.6640625" style="38" customWidth="1"/>
    <col min="12021" max="12021" width="6.6640625" style="38" customWidth="1"/>
    <col min="12022" max="12022" width="5.6640625" style="38" customWidth="1"/>
    <col min="12023" max="12023" width="5.6640625" style="38" bestFit="1" customWidth="1"/>
    <col min="12024" max="12026" width="11.44140625" style="38"/>
    <col min="12027" max="12043" width="5.6640625" style="38" customWidth="1"/>
    <col min="12044" max="12271" width="11.44140625" style="38"/>
    <col min="12272" max="12273" width="20.6640625" style="38" customWidth="1"/>
    <col min="12274" max="12274" width="8.6640625" style="38" customWidth="1"/>
    <col min="12275" max="12276" width="5.6640625" style="38" customWidth="1"/>
    <col min="12277" max="12277" width="6.6640625" style="38" customWidth="1"/>
    <col min="12278" max="12278" width="5.6640625" style="38" customWidth="1"/>
    <col min="12279" max="12279" width="5.6640625" style="38" bestFit="1" customWidth="1"/>
    <col min="12280" max="12282" width="11.44140625" style="38"/>
    <col min="12283" max="12299" width="5.6640625" style="38" customWidth="1"/>
    <col min="12300" max="12527" width="11.44140625" style="38"/>
    <col min="12528" max="12529" width="20.6640625" style="38" customWidth="1"/>
    <col min="12530" max="12530" width="8.6640625" style="38" customWidth="1"/>
    <col min="12531" max="12532" width="5.6640625" style="38" customWidth="1"/>
    <col min="12533" max="12533" width="6.6640625" style="38" customWidth="1"/>
    <col min="12534" max="12534" width="5.6640625" style="38" customWidth="1"/>
    <col min="12535" max="12535" width="5.6640625" style="38" bestFit="1" customWidth="1"/>
    <col min="12536" max="12538" width="11.44140625" style="38"/>
    <col min="12539" max="12555" width="5.6640625" style="38" customWidth="1"/>
    <col min="12556" max="12783" width="11.44140625" style="38"/>
    <col min="12784" max="12785" width="20.6640625" style="38" customWidth="1"/>
    <col min="12786" max="12786" width="8.6640625" style="38" customWidth="1"/>
    <col min="12787" max="12788" width="5.6640625" style="38" customWidth="1"/>
    <col min="12789" max="12789" width="6.6640625" style="38" customWidth="1"/>
    <col min="12790" max="12790" width="5.6640625" style="38" customWidth="1"/>
    <col min="12791" max="12791" width="5.6640625" style="38" bestFit="1" customWidth="1"/>
    <col min="12792" max="12794" width="11.44140625" style="38"/>
    <col min="12795" max="12811" width="5.6640625" style="38" customWidth="1"/>
    <col min="12812" max="13039" width="11.44140625" style="38"/>
    <col min="13040" max="13041" width="20.6640625" style="38" customWidth="1"/>
    <col min="13042" max="13042" width="8.6640625" style="38" customWidth="1"/>
    <col min="13043" max="13044" width="5.6640625" style="38" customWidth="1"/>
    <col min="13045" max="13045" width="6.6640625" style="38" customWidth="1"/>
    <col min="13046" max="13046" width="5.6640625" style="38" customWidth="1"/>
    <col min="13047" max="13047" width="5.6640625" style="38" bestFit="1" customWidth="1"/>
    <col min="13048" max="13050" width="11.44140625" style="38"/>
    <col min="13051" max="13067" width="5.6640625" style="38" customWidth="1"/>
    <col min="13068" max="13295" width="11.44140625" style="38"/>
    <col min="13296" max="13297" width="20.6640625" style="38" customWidth="1"/>
    <col min="13298" max="13298" width="8.6640625" style="38" customWidth="1"/>
    <col min="13299" max="13300" width="5.6640625" style="38" customWidth="1"/>
    <col min="13301" max="13301" width="6.6640625" style="38" customWidth="1"/>
    <col min="13302" max="13302" width="5.6640625" style="38" customWidth="1"/>
    <col min="13303" max="13303" width="5.6640625" style="38" bestFit="1" customWidth="1"/>
    <col min="13304" max="13306" width="11.44140625" style="38"/>
    <col min="13307" max="13323" width="5.6640625" style="38" customWidth="1"/>
    <col min="13324" max="13551" width="11.44140625" style="38"/>
    <col min="13552" max="13553" width="20.6640625" style="38" customWidth="1"/>
    <col min="13554" max="13554" width="8.6640625" style="38" customWidth="1"/>
    <col min="13555" max="13556" width="5.6640625" style="38" customWidth="1"/>
    <col min="13557" max="13557" width="6.6640625" style="38" customWidth="1"/>
    <col min="13558" max="13558" width="5.6640625" style="38" customWidth="1"/>
    <col min="13559" max="13559" width="5.6640625" style="38" bestFit="1" customWidth="1"/>
    <col min="13560" max="13562" width="11.44140625" style="38"/>
    <col min="13563" max="13579" width="5.6640625" style="38" customWidth="1"/>
    <col min="13580" max="13807" width="11.44140625" style="38"/>
    <col min="13808" max="13809" width="20.6640625" style="38" customWidth="1"/>
    <col min="13810" max="13810" width="8.6640625" style="38" customWidth="1"/>
    <col min="13811" max="13812" width="5.6640625" style="38" customWidth="1"/>
    <col min="13813" max="13813" width="6.6640625" style="38" customWidth="1"/>
    <col min="13814" max="13814" width="5.6640625" style="38" customWidth="1"/>
    <col min="13815" max="13815" width="5.6640625" style="38" bestFit="1" customWidth="1"/>
    <col min="13816" max="13818" width="11.44140625" style="38"/>
    <col min="13819" max="13835" width="5.6640625" style="38" customWidth="1"/>
    <col min="13836" max="14063" width="11.44140625" style="38"/>
    <col min="14064" max="14065" width="20.6640625" style="38" customWidth="1"/>
    <col min="14066" max="14066" width="8.6640625" style="38" customWidth="1"/>
    <col min="14067" max="14068" width="5.6640625" style="38" customWidth="1"/>
    <col min="14069" max="14069" width="6.6640625" style="38" customWidth="1"/>
    <col min="14070" max="14070" width="5.6640625" style="38" customWidth="1"/>
    <col min="14071" max="14071" width="5.6640625" style="38" bestFit="1" customWidth="1"/>
    <col min="14072" max="14074" width="11.44140625" style="38"/>
    <col min="14075" max="14091" width="5.6640625" style="38" customWidth="1"/>
    <col min="14092" max="14319" width="11.44140625" style="38"/>
    <col min="14320" max="14321" width="20.6640625" style="38" customWidth="1"/>
    <col min="14322" max="14322" width="8.6640625" style="38" customWidth="1"/>
    <col min="14323" max="14324" width="5.6640625" style="38" customWidth="1"/>
    <col min="14325" max="14325" width="6.6640625" style="38" customWidth="1"/>
    <col min="14326" max="14326" width="5.6640625" style="38" customWidth="1"/>
    <col min="14327" max="14327" width="5.6640625" style="38" bestFit="1" customWidth="1"/>
    <col min="14328" max="14330" width="11.44140625" style="38"/>
    <col min="14331" max="14347" width="5.6640625" style="38" customWidth="1"/>
    <col min="14348" max="14575" width="11.44140625" style="38"/>
    <col min="14576" max="14577" width="20.6640625" style="38" customWidth="1"/>
    <col min="14578" max="14578" width="8.6640625" style="38" customWidth="1"/>
    <col min="14579" max="14580" width="5.6640625" style="38" customWidth="1"/>
    <col min="14581" max="14581" width="6.6640625" style="38" customWidth="1"/>
    <col min="14582" max="14582" width="5.6640625" style="38" customWidth="1"/>
    <col min="14583" max="14583" width="5.6640625" style="38" bestFit="1" customWidth="1"/>
    <col min="14584" max="14586" width="11.44140625" style="38"/>
    <col min="14587" max="14603" width="5.6640625" style="38" customWidth="1"/>
    <col min="14604" max="14831" width="11.44140625" style="38"/>
    <col min="14832" max="14833" width="20.6640625" style="38" customWidth="1"/>
    <col min="14834" max="14834" width="8.6640625" style="38" customWidth="1"/>
    <col min="14835" max="14836" width="5.6640625" style="38" customWidth="1"/>
    <col min="14837" max="14837" width="6.6640625" style="38" customWidth="1"/>
    <col min="14838" max="14838" width="5.6640625" style="38" customWidth="1"/>
    <col min="14839" max="14839" width="5.6640625" style="38" bestFit="1" customWidth="1"/>
    <col min="14840" max="14842" width="11.44140625" style="38"/>
    <col min="14843" max="14859" width="5.6640625" style="38" customWidth="1"/>
    <col min="14860" max="15087" width="11.44140625" style="38"/>
    <col min="15088" max="15089" width="20.6640625" style="38" customWidth="1"/>
    <col min="15090" max="15090" width="8.6640625" style="38" customWidth="1"/>
    <col min="15091" max="15092" width="5.6640625" style="38" customWidth="1"/>
    <col min="15093" max="15093" width="6.6640625" style="38" customWidth="1"/>
    <col min="15094" max="15094" width="5.6640625" style="38" customWidth="1"/>
    <col min="15095" max="15095" width="5.6640625" style="38" bestFit="1" customWidth="1"/>
    <col min="15096" max="15098" width="11.44140625" style="38"/>
    <col min="15099" max="15115" width="5.6640625" style="38" customWidth="1"/>
    <col min="15116" max="15343" width="11.44140625" style="38"/>
    <col min="15344" max="15345" width="20.6640625" style="38" customWidth="1"/>
    <col min="15346" max="15346" width="8.6640625" style="38" customWidth="1"/>
    <col min="15347" max="15348" width="5.6640625" style="38" customWidth="1"/>
    <col min="15349" max="15349" width="6.6640625" style="38" customWidth="1"/>
    <col min="15350" max="15350" width="5.6640625" style="38" customWidth="1"/>
    <col min="15351" max="15351" width="5.6640625" style="38" bestFit="1" customWidth="1"/>
    <col min="15352" max="15354" width="11.44140625" style="38"/>
    <col min="15355" max="15371" width="5.6640625" style="38" customWidth="1"/>
    <col min="15372" max="15599" width="11.44140625" style="38"/>
    <col min="15600" max="15601" width="20.6640625" style="38" customWidth="1"/>
    <col min="15602" max="15602" width="8.6640625" style="38" customWidth="1"/>
    <col min="15603" max="15604" width="5.6640625" style="38" customWidth="1"/>
    <col min="15605" max="15605" width="6.6640625" style="38" customWidth="1"/>
    <col min="15606" max="15606" width="5.6640625" style="38" customWidth="1"/>
    <col min="15607" max="15607" width="5.6640625" style="38" bestFit="1" customWidth="1"/>
    <col min="15608" max="15610" width="11.44140625" style="38"/>
    <col min="15611" max="15627" width="5.6640625" style="38" customWidth="1"/>
    <col min="15628" max="15855" width="11.44140625" style="38"/>
    <col min="15856" max="15857" width="20.6640625" style="38" customWidth="1"/>
    <col min="15858" max="15858" width="8.6640625" style="38" customWidth="1"/>
    <col min="15859" max="15860" width="5.6640625" style="38" customWidth="1"/>
    <col min="15861" max="15861" width="6.6640625" style="38" customWidth="1"/>
    <col min="15862" max="15862" width="5.6640625" style="38" customWidth="1"/>
    <col min="15863" max="15863" width="5.6640625" style="38" bestFit="1" customWidth="1"/>
    <col min="15864" max="15866" width="11.44140625" style="38"/>
    <col min="15867" max="15883" width="5.6640625" style="38" customWidth="1"/>
    <col min="15884" max="16111" width="11.44140625" style="38"/>
    <col min="16112" max="16113" width="20.6640625" style="38" customWidth="1"/>
    <col min="16114" max="16114" width="8.6640625" style="38" customWidth="1"/>
    <col min="16115" max="16116" width="5.6640625" style="38" customWidth="1"/>
    <col min="16117" max="16117" width="6.6640625" style="38" customWidth="1"/>
    <col min="16118" max="16118" width="5.6640625" style="38" customWidth="1"/>
    <col min="16119" max="16119" width="5.6640625" style="38" bestFit="1" customWidth="1"/>
    <col min="16120" max="16122" width="11.44140625" style="38"/>
    <col min="16123" max="16139" width="5.6640625" style="38" customWidth="1"/>
    <col min="16140" max="16384" width="11.44140625" style="38"/>
  </cols>
  <sheetData>
    <row r="1" spans="1:60" s="32" customFormat="1" ht="16.05" customHeight="1" thickBot="1">
      <c r="A1" s="52" t="s">
        <v>10</v>
      </c>
      <c r="B1" s="52" t="s">
        <v>6</v>
      </c>
      <c r="C1" s="31"/>
      <c r="E1" s="114" t="s">
        <v>11</v>
      </c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</row>
    <row r="2" spans="1:60" s="32" customFormat="1" ht="16.05" customHeight="1">
      <c r="A2" s="37" t="str">
        <f>Spielbericht!E5</f>
        <v/>
      </c>
      <c r="B2" s="66">
        <f>SUM(G2:AL2)</f>
        <v>0</v>
      </c>
      <c r="C2" s="31"/>
      <c r="E2" s="53" t="e">
        <f>RANK($A2,$A$2:$A$55,1)</f>
        <v>#VALUE!</v>
      </c>
      <c r="F2" s="53">
        <f>COUNTIF($E$2:$E$55,$E2)</f>
        <v>54</v>
      </c>
      <c r="G2" s="53">
        <f>IF(F2=1,E2,0)</f>
        <v>0</v>
      </c>
      <c r="H2" s="53">
        <f>IF(F2=2,E2+0.5,0)</f>
        <v>0</v>
      </c>
      <c r="I2" s="53">
        <f>IF(F2=3,E2+1,0)</f>
        <v>0</v>
      </c>
      <c r="J2" s="53">
        <f>IF(F2=4,E2+1.5,0)</f>
        <v>0</v>
      </c>
      <c r="K2" s="53">
        <f>IF(F2=5,E2+2,0)</f>
        <v>0</v>
      </c>
      <c r="L2" s="53">
        <f>IF(F2=6,E2+2.5,0)</f>
        <v>0</v>
      </c>
      <c r="M2" s="53">
        <f>IF($F2=7,$E2+3,0)</f>
        <v>0</v>
      </c>
      <c r="N2" s="53">
        <f>IF($F2=8,$E2+3.5,0)</f>
        <v>0</v>
      </c>
      <c r="O2" s="53">
        <f>IF($F2=9,$E2+4,0)</f>
        <v>0</v>
      </c>
      <c r="P2" s="53">
        <f>IF($F2=10,$E2+4.5,0)</f>
        <v>0</v>
      </c>
      <c r="Q2" s="53">
        <f>IF($F2=11,$E2+5,0)</f>
        <v>0</v>
      </c>
      <c r="R2" s="53">
        <f>IF($F2=12,$E2+5.5,0)</f>
        <v>0</v>
      </c>
      <c r="S2" s="53">
        <f>IF($F2=13,$E2+6,0)</f>
        <v>0</v>
      </c>
      <c r="T2" s="53">
        <f>IF($F2=14,$E2+6.5,0)</f>
        <v>0</v>
      </c>
      <c r="U2" s="53">
        <f>IF($F2=15,$E2+7,0)</f>
        <v>0</v>
      </c>
      <c r="V2" s="53">
        <f>IF($F2=16,$E2+7.5,0)</f>
        <v>0</v>
      </c>
      <c r="W2" s="53">
        <f>IF($F2=17,$E2+8,0)</f>
        <v>0</v>
      </c>
      <c r="X2" s="53">
        <f>IF($F2=18,$E2+8.5,0)</f>
        <v>0</v>
      </c>
      <c r="Y2" s="53">
        <f>IF($F2=19,$E2+9,0)</f>
        <v>0</v>
      </c>
      <c r="Z2" s="53">
        <f>IF($F2=20,$E2+9.5,0)</f>
        <v>0</v>
      </c>
      <c r="AA2" s="53">
        <f>IF($F2=21,$E2+10,0)</f>
        <v>0</v>
      </c>
      <c r="AB2" s="53">
        <f>IF($F2=22,$E2+10.5,0)</f>
        <v>0</v>
      </c>
      <c r="AC2" s="53">
        <f>IF($F2=23,$E2+11,0)</f>
        <v>0</v>
      </c>
      <c r="AD2" s="53">
        <f>IF($F2=24,$E2+11.5,0)</f>
        <v>0</v>
      </c>
      <c r="AE2" s="53">
        <f>IF($F2=25,$E2+12,0)</f>
        <v>0</v>
      </c>
      <c r="AF2" s="53">
        <f>IF($F2=26,$E2+12.5,0)</f>
        <v>0</v>
      </c>
      <c r="AG2" s="53">
        <f>IF($F2=27,$E2+13,0)</f>
        <v>0</v>
      </c>
      <c r="AH2" s="53">
        <f>IF($F2=28,$E2+13.5,0)</f>
        <v>0</v>
      </c>
      <c r="AI2" s="53">
        <f>IF($F2=29,$E2+14,0)</f>
        <v>0</v>
      </c>
      <c r="AJ2" s="53">
        <f>IF($F2=30,$E2+14.5,0)</f>
        <v>0</v>
      </c>
      <c r="AK2" s="53">
        <f>IF($F2=31,$E2+15,0)</f>
        <v>0</v>
      </c>
      <c r="AL2" s="53">
        <f>IF($F2=32,$E2+15.5,0)</f>
        <v>0</v>
      </c>
      <c r="AM2" s="53">
        <f>IF($F2=33,$E2+16,0)</f>
        <v>0</v>
      </c>
      <c r="AN2" s="53">
        <f>IF($F2=34,$E2+16.5,0)</f>
        <v>0</v>
      </c>
      <c r="AO2" s="53">
        <f>IF($F2=35,$E2+17,0)</f>
        <v>0</v>
      </c>
      <c r="AP2" s="53">
        <f>IF($F2=36,$E2+17.5,0)</f>
        <v>0</v>
      </c>
      <c r="AQ2" s="53">
        <f>IF($F2=37,$E2+18,0)</f>
        <v>0</v>
      </c>
      <c r="AR2" s="53">
        <f>IF($F2=38,$E2+18.5,0)</f>
        <v>0</v>
      </c>
      <c r="AS2" s="53">
        <f>IF($F2=39,$E2+19,0)</f>
        <v>0</v>
      </c>
      <c r="AT2" s="53">
        <f>IF($F2=40,$E2+19.5,0)</f>
        <v>0</v>
      </c>
      <c r="AU2" s="53">
        <f>IF($F2=41,$E2+20,0)</f>
        <v>0</v>
      </c>
      <c r="AV2" s="53">
        <f>IF($F2=42,$E2+20.5,0)</f>
        <v>0</v>
      </c>
      <c r="AW2" s="53">
        <f>IF($F2=43,$E2+21,0)</f>
        <v>0</v>
      </c>
      <c r="AX2" s="53">
        <f>IF($F2=44,$E2+21.5,0)</f>
        <v>0</v>
      </c>
      <c r="AY2" s="53">
        <f>IF($F2=45,$E2+22,0)</f>
        <v>0</v>
      </c>
      <c r="AZ2" s="53">
        <f>IF($F2=46,$E2+22.5,0)</f>
        <v>0</v>
      </c>
      <c r="BA2" s="53">
        <f>IF($F2=47,$E2+23,0)</f>
        <v>0</v>
      </c>
      <c r="BB2" s="53">
        <f>IF($F2=48,$E2+23.5,0)</f>
        <v>0</v>
      </c>
      <c r="BC2" s="53">
        <f>IF($F2=49,$E2+24,0)</f>
        <v>0</v>
      </c>
      <c r="BD2" s="53">
        <f>IF($F2=50,$E2+24.5,0)</f>
        <v>0</v>
      </c>
      <c r="BE2" s="53">
        <f>IF($F2=51,$E2+25,0)</f>
        <v>0</v>
      </c>
      <c r="BF2" s="53">
        <f>IF($F2=52,$E2+25.5,0)</f>
        <v>0</v>
      </c>
      <c r="BG2" s="53">
        <f>IF($F2=53,$E2+26,0)</f>
        <v>0</v>
      </c>
      <c r="BH2" s="53" t="e">
        <f>IF($F2=54,$E2+26.5,0)</f>
        <v>#VALUE!</v>
      </c>
    </row>
    <row r="3" spans="1:60" s="32" customFormat="1" ht="16.05" customHeight="1">
      <c r="A3" s="37" t="str">
        <f>Spielbericht!E6</f>
        <v/>
      </c>
      <c r="B3" s="40">
        <f t="shared" ref="B3:B55" si="0">SUM(G3:AL3)</f>
        <v>0</v>
      </c>
      <c r="C3" s="31"/>
      <c r="E3" s="53" t="e">
        <f t="shared" ref="E3:E55" si="1">RANK($A3,$A$2:$A$55,1)</f>
        <v>#VALUE!</v>
      </c>
      <c r="F3" s="53">
        <f t="shared" ref="F3:F55" si="2">COUNTIF($E$2:$E$55,$E3)</f>
        <v>54</v>
      </c>
      <c r="G3" s="53">
        <f t="shared" ref="G3:G55" si="3">IF(F3=1,E3,0)</f>
        <v>0</v>
      </c>
      <c r="H3" s="53">
        <f t="shared" ref="H3:H55" si="4">IF(F3=2,E3+0.5,0)</f>
        <v>0</v>
      </c>
      <c r="I3" s="53">
        <f t="shared" ref="I3:I55" si="5">IF(F3=3,E3+1,0)</f>
        <v>0</v>
      </c>
      <c r="J3" s="53">
        <f t="shared" ref="J3:J55" si="6">IF(F3=4,E3+1.5,0)</f>
        <v>0</v>
      </c>
      <c r="K3" s="53">
        <f t="shared" ref="K3:K55" si="7">IF(F3=5,E3+2,0)</f>
        <v>0</v>
      </c>
      <c r="L3" s="53">
        <f t="shared" ref="L3:L55" si="8">IF(F3=6,E3+2.5,0)</f>
        <v>0</v>
      </c>
      <c r="M3" s="53">
        <f t="shared" ref="M3:M55" si="9">IF($F3=7,$E3+3,0)</f>
        <v>0</v>
      </c>
      <c r="N3" s="53">
        <f t="shared" ref="N3:N55" si="10">IF($F3=8,$E3+3.5,0)</f>
        <v>0</v>
      </c>
      <c r="O3" s="53">
        <f t="shared" ref="O3:O55" si="11">IF($F3=9,$E3+4,0)</f>
        <v>0</v>
      </c>
      <c r="P3" s="53">
        <f t="shared" ref="P3:P55" si="12">IF($F3=10,$E3+4.5,0)</f>
        <v>0</v>
      </c>
      <c r="Q3" s="53">
        <f t="shared" ref="Q3:Q55" si="13">IF($F3=11,$E3+5,0)</f>
        <v>0</v>
      </c>
      <c r="R3" s="53">
        <f t="shared" ref="R3:R55" si="14">IF($F3=12,$E3+5.5,0)</f>
        <v>0</v>
      </c>
      <c r="S3" s="53">
        <f t="shared" ref="S3:S55" si="15">IF($F3=13,$E3+6,0)</f>
        <v>0</v>
      </c>
      <c r="T3" s="53">
        <f t="shared" ref="T3:T55" si="16">IF($F3=14,$E3+6.5,0)</f>
        <v>0</v>
      </c>
      <c r="U3" s="53">
        <f t="shared" ref="U3:U55" si="17">IF($F3=15,$E3+7,0)</f>
        <v>0</v>
      </c>
      <c r="V3" s="53">
        <f t="shared" ref="V3:V55" si="18">IF($F3=16,$E3+7.5,0)</f>
        <v>0</v>
      </c>
      <c r="W3" s="53">
        <f t="shared" ref="W3:W55" si="19">IF($F3=17,$E3+8,0)</f>
        <v>0</v>
      </c>
      <c r="X3" s="53">
        <f t="shared" ref="X3:X55" si="20">IF($F3=18,$E3+8.5,0)</f>
        <v>0</v>
      </c>
      <c r="Y3" s="53">
        <f t="shared" ref="Y3:Y55" si="21">IF($F3=19,$E3+9,0)</f>
        <v>0</v>
      </c>
      <c r="Z3" s="53">
        <f t="shared" ref="Z3:Z55" si="22">IF($F3=20,$E3+9.5,0)</f>
        <v>0</v>
      </c>
      <c r="AA3" s="53">
        <f t="shared" ref="AA3:AA55" si="23">IF($F3=21,$E3+10,0)</f>
        <v>0</v>
      </c>
      <c r="AB3" s="53">
        <f t="shared" ref="AB3:AB55" si="24">IF($F3=21,$E3+10.5,0)</f>
        <v>0</v>
      </c>
      <c r="AC3" s="53">
        <f t="shared" ref="AC3:AC55" si="25">IF($F3=21,$E3+11,0)</f>
        <v>0</v>
      </c>
      <c r="AD3" s="53">
        <f t="shared" ref="AD3:AD55" si="26">IF($F3=21,$E3+11.5,0)</f>
        <v>0</v>
      </c>
      <c r="AE3" s="53">
        <f t="shared" ref="AE3:AE55" si="27">IF($F3=21,$E3+12,0)</f>
        <v>0</v>
      </c>
      <c r="AF3" s="53">
        <f t="shared" ref="AF3:AF55" si="28">IF($F3=21,$E3+12.5,0)</f>
        <v>0</v>
      </c>
      <c r="AG3" s="53">
        <f t="shared" ref="AG3:AG55" si="29">IF($F3=21,$E3+13,0)</f>
        <v>0</v>
      </c>
      <c r="AH3" s="53">
        <f t="shared" ref="AH3:AH55" si="30">IF($F3=21,$E3+13.5,0)</f>
        <v>0</v>
      </c>
      <c r="AI3" s="53">
        <f t="shared" ref="AI3:AI55" si="31">IF($F3=21,$E3+14,0)</f>
        <v>0</v>
      </c>
      <c r="AJ3" s="53">
        <f t="shared" ref="AJ3:AJ55" si="32">IF($F3=21,$E3+14.5,0)</f>
        <v>0</v>
      </c>
      <c r="AK3" s="53">
        <f t="shared" ref="AK3:AK55" si="33">IF($F3=21,$E3+15,0)</f>
        <v>0</v>
      </c>
      <c r="AL3" s="53">
        <f t="shared" ref="AL3:AL55" si="34">IF($F3=21,$E3+15.5,0)</f>
        <v>0</v>
      </c>
      <c r="AM3" s="53">
        <f t="shared" ref="AM3:AM55" si="35">IF($F3=33,$E3+16,0)</f>
        <v>0</v>
      </c>
      <c r="AN3" s="53">
        <f t="shared" ref="AN3:AN55" si="36">IF($F3=34,$E3+16.5,0)</f>
        <v>0</v>
      </c>
      <c r="AO3" s="53">
        <f t="shared" ref="AO3:AO55" si="37">IF($F3=35,$E3+17,0)</f>
        <v>0</v>
      </c>
      <c r="AP3" s="53">
        <f t="shared" ref="AP3:AP55" si="38">IF($F3=36,$E3+17.5,0)</f>
        <v>0</v>
      </c>
      <c r="AQ3" s="53">
        <f t="shared" ref="AQ3:AQ55" si="39">IF($F3=37,$E3+18,0)</f>
        <v>0</v>
      </c>
      <c r="AR3" s="53">
        <f t="shared" ref="AR3:AR55" si="40">IF($F3=38,$E3+18.5,0)</f>
        <v>0</v>
      </c>
      <c r="AS3" s="53">
        <f t="shared" ref="AS3:AS55" si="41">IF($F3=39,$E3+19,0)</f>
        <v>0</v>
      </c>
      <c r="AT3" s="53">
        <f t="shared" ref="AT3:AT55" si="42">IF($F3=40,$E3+19.5,0)</f>
        <v>0</v>
      </c>
      <c r="AU3" s="53">
        <f t="shared" ref="AU3:AU55" si="43">IF($F3=41,$E3+20,0)</f>
        <v>0</v>
      </c>
      <c r="AV3" s="53">
        <f t="shared" ref="AV3:AV55" si="44">IF($F3=42,$E3+20.5,0)</f>
        <v>0</v>
      </c>
      <c r="AW3" s="53">
        <f t="shared" ref="AW3:AW55" si="45">IF($F3=43,$E3+21,0)</f>
        <v>0</v>
      </c>
      <c r="AX3" s="53">
        <f t="shared" ref="AX3:AX55" si="46">IF($F3=44,$E3+21.5,0)</f>
        <v>0</v>
      </c>
      <c r="AY3" s="53">
        <f t="shared" ref="AY3:AY55" si="47">IF($F3=45,$E3+22,0)</f>
        <v>0</v>
      </c>
      <c r="AZ3" s="53">
        <f t="shared" ref="AZ3:AZ55" si="48">IF($F3=46,$E3+22.5,0)</f>
        <v>0</v>
      </c>
      <c r="BA3" s="53">
        <f t="shared" ref="BA3:BA55" si="49">IF($F3=47,$E3+23,0)</f>
        <v>0</v>
      </c>
      <c r="BB3" s="53">
        <f t="shared" ref="BB3:BB55" si="50">IF($F3=48,$E3+23.5,0)</f>
        <v>0</v>
      </c>
      <c r="BC3" s="53">
        <f t="shared" ref="BC3:BC55" si="51">IF($F3=49,$E3+24,0)</f>
        <v>0</v>
      </c>
      <c r="BD3" s="53">
        <f t="shared" ref="BD3:BD55" si="52">IF($F3=50,$E3+24.5,0)</f>
        <v>0</v>
      </c>
      <c r="BE3" s="53">
        <f t="shared" ref="BE3:BE55" si="53">IF($F3=51,$E3+25,0)</f>
        <v>0</v>
      </c>
      <c r="BF3" s="53">
        <f t="shared" ref="BF3:BF55" si="54">IF($F3=52,$E3+25.5,0)</f>
        <v>0</v>
      </c>
      <c r="BG3" s="53">
        <f t="shared" ref="BG3:BH55" si="55">IF($F3=53,$E3+26,0)</f>
        <v>0</v>
      </c>
      <c r="BH3" s="53">
        <f t="shared" si="55"/>
        <v>0</v>
      </c>
    </row>
    <row r="4" spans="1:60" s="32" customFormat="1" ht="16.05" customHeight="1">
      <c r="A4" s="37" t="str">
        <f>Spielbericht!E7</f>
        <v/>
      </c>
      <c r="B4" s="40">
        <f t="shared" si="0"/>
        <v>0</v>
      </c>
      <c r="C4" s="31"/>
      <c r="E4" s="53" t="e">
        <f t="shared" si="1"/>
        <v>#VALUE!</v>
      </c>
      <c r="F4" s="53">
        <f t="shared" si="2"/>
        <v>54</v>
      </c>
      <c r="G4" s="53">
        <f t="shared" si="3"/>
        <v>0</v>
      </c>
      <c r="H4" s="53">
        <f t="shared" si="4"/>
        <v>0</v>
      </c>
      <c r="I4" s="53">
        <f t="shared" si="5"/>
        <v>0</v>
      </c>
      <c r="J4" s="53">
        <f t="shared" si="6"/>
        <v>0</v>
      </c>
      <c r="K4" s="53">
        <f t="shared" si="7"/>
        <v>0</v>
      </c>
      <c r="L4" s="53">
        <f t="shared" si="8"/>
        <v>0</v>
      </c>
      <c r="M4" s="53">
        <f t="shared" si="9"/>
        <v>0</v>
      </c>
      <c r="N4" s="53">
        <f t="shared" si="10"/>
        <v>0</v>
      </c>
      <c r="O4" s="53">
        <f t="shared" si="11"/>
        <v>0</v>
      </c>
      <c r="P4" s="53">
        <f t="shared" si="12"/>
        <v>0</v>
      </c>
      <c r="Q4" s="53">
        <f t="shared" si="13"/>
        <v>0</v>
      </c>
      <c r="R4" s="53">
        <f t="shared" si="14"/>
        <v>0</v>
      </c>
      <c r="S4" s="53">
        <f t="shared" si="15"/>
        <v>0</v>
      </c>
      <c r="T4" s="53">
        <f t="shared" si="16"/>
        <v>0</v>
      </c>
      <c r="U4" s="53">
        <f t="shared" si="17"/>
        <v>0</v>
      </c>
      <c r="V4" s="53">
        <f t="shared" si="18"/>
        <v>0</v>
      </c>
      <c r="W4" s="53">
        <f t="shared" si="19"/>
        <v>0</v>
      </c>
      <c r="X4" s="53">
        <f t="shared" si="20"/>
        <v>0</v>
      </c>
      <c r="Y4" s="53">
        <f t="shared" si="21"/>
        <v>0</v>
      </c>
      <c r="Z4" s="53">
        <f t="shared" si="22"/>
        <v>0</v>
      </c>
      <c r="AA4" s="53">
        <f t="shared" si="23"/>
        <v>0</v>
      </c>
      <c r="AB4" s="53">
        <f t="shared" si="24"/>
        <v>0</v>
      </c>
      <c r="AC4" s="53">
        <f t="shared" si="25"/>
        <v>0</v>
      </c>
      <c r="AD4" s="53">
        <f t="shared" si="26"/>
        <v>0</v>
      </c>
      <c r="AE4" s="53">
        <f t="shared" si="27"/>
        <v>0</v>
      </c>
      <c r="AF4" s="53">
        <f t="shared" si="28"/>
        <v>0</v>
      </c>
      <c r="AG4" s="53">
        <f t="shared" si="29"/>
        <v>0</v>
      </c>
      <c r="AH4" s="53">
        <f t="shared" si="30"/>
        <v>0</v>
      </c>
      <c r="AI4" s="53">
        <f t="shared" si="31"/>
        <v>0</v>
      </c>
      <c r="AJ4" s="53">
        <f t="shared" si="32"/>
        <v>0</v>
      </c>
      <c r="AK4" s="53">
        <f t="shared" si="33"/>
        <v>0</v>
      </c>
      <c r="AL4" s="53">
        <f t="shared" si="34"/>
        <v>0</v>
      </c>
      <c r="AM4" s="53">
        <f t="shared" si="35"/>
        <v>0</v>
      </c>
      <c r="AN4" s="53">
        <f t="shared" si="36"/>
        <v>0</v>
      </c>
      <c r="AO4" s="53">
        <f t="shared" si="37"/>
        <v>0</v>
      </c>
      <c r="AP4" s="53">
        <f t="shared" si="38"/>
        <v>0</v>
      </c>
      <c r="AQ4" s="53">
        <f t="shared" si="39"/>
        <v>0</v>
      </c>
      <c r="AR4" s="53">
        <f t="shared" si="40"/>
        <v>0</v>
      </c>
      <c r="AS4" s="53">
        <f t="shared" si="41"/>
        <v>0</v>
      </c>
      <c r="AT4" s="53">
        <f t="shared" si="42"/>
        <v>0</v>
      </c>
      <c r="AU4" s="53">
        <f t="shared" si="43"/>
        <v>0</v>
      </c>
      <c r="AV4" s="53">
        <f t="shared" si="44"/>
        <v>0</v>
      </c>
      <c r="AW4" s="53">
        <f t="shared" si="45"/>
        <v>0</v>
      </c>
      <c r="AX4" s="53">
        <f t="shared" si="46"/>
        <v>0</v>
      </c>
      <c r="AY4" s="53">
        <f t="shared" si="47"/>
        <v>0</v>
      </c>
      <c r="AZ4" s="53">
        <f t="shared" si="48"/>
        <v>0</v>
      </c>
      <c r="BA4" s="53">
        <f t="shared" si="49"/>
        <v>0</v>
      </c>
      <c r="BB4" s="53">
        <f t="shared" si="50"/>
        <v>0</v>
      </c>
      <c r="BC4" s="53">
        <f t="shared" si="51"/>
        <v>0</v>
      </c>
      <c r="BD4" s="53">
        <f t="shared" si="52"/>
        <v>0</v>
      </c>
      <c r="BE4" s="53">
        <f t="shared" si="53"/>
        <v>0</v>
      </c>
      <c r="BF4" s="53">
        <f t="shared" si="54"/>
        <v>0</v>
      </c>
      <c r="BG4" s="53">
        <f t="shared" si="55"/>
        <v>0</v>
      </c>
      <c r="BH4" s="53">
        <f t="shared" si="55"/>
        <v>0</v>
      </c>
    </row>
    <row r="5" spans="1:60" s="32" customFormat="1" ht="16.05" customHeight="1">
      <c r="A5" s="37" t="str">
        <f>Spielbericht!E8</f>
        <v/>
      </c>
      <c r="B5" s="40">
        <f t="shared" si="0"/>
        <v>0</v>
      </c>
      <c r="C5" s="31"/>
      <c r="E5" s="53" t="e">
        <f t="shared" si="1"/>
        <v>#VALUE!</v>
      </c>
      <c r="F5" s="53">
        <f t="shared" si="2"/>
        <v>54</v>
      </c>
      <c r="G5" s="53">
        <f t="shared" si="3"/>
        <v>0</v>
      </c>
      <c r="H5" s="53">
        <f t="shared" si="4"/>
        <v>0</v>
      </c>
      <c r="I5" s="53">
        <f t="shared" si="5"/>
        <v>0</v>
      </c>
      <c r="J5" s="53">
        <f t="shared" si="6"/>
        <v>0</v>
      </c>
      <c r="K5" s="53">
        <f t="shared" si="7"/>
        <v>0</v>
      </c>
      <c r="L5" s="53">
        <f t="shared" si="8"/>
        <v>0</v>
      </c>
      <c r="M5" s="53">
        <f t="shared" si="9"/>
        <v>0</v>
      </c>
      <c r="N5" s="53">
        <f t="shared" si="10"/>
        <v>0</v>
      </c>
      <c r="O5" s="53">
        <f t="shared" si="11"/>
        <v>0</v>
      </c>
      <c r="P5" s="53">
        <f t="shared" si="12"/>
        <v>0</v>
      </c>
      <c r="Q5" s="53">
        <f t="shared" si="13"/>
        <v>0</v>
      </c>
      <c r="R5" s="53">
        <f t="shared" si="14"/>
        <v>0</v>
      </c>
      <c r="S5" s="53">
        <f t="shared" si="15"/>
        <v>0</v>
      </c>
      <c r="T5" s="53">
        <f t="shared" si="16"/>
        <v>0</v>
      </c>
      <c r="U5" s="53">
        <f t="shared" si="17"/>
        <v>0</v>
      </c>
      <c r="V5" s="53">
        <f t="shared" si="18"/>
        <v>0</v>
      </c>
      <c r="W5" s="53">
        <f t="shared" si="19"/>
        <v>0</v>
      </c>
      <c r="X5" s="53">
        <f t="shared" si="20"/>
        <v>0</v>
      </c>
      <c r="Y5" s="53">
        <f t="shared" si="21"/>
        <v>0</v>
      </c>
      <c r="Z5" s="53">
        <f t="shared" si="22"/>
        <v>0</v>
      </c>
      <c r="AA5" s="53">
        <f t="shared" si="23"/>
        <v>0</v>
      </c>
      <c r="AB5" s="53">
        <f t="shared" si="24"/>
        <v>0</v>
      </c>
      <c r="AC5" s="53">
        <f t="shared" si="25"/>
        <v>0</v>
      </c>
      <c r="AD5" s="53">
        <f t="shared" si="26"/>
        <v>0</v>
      </c>
      <c r="AE5" s="53">
        <f t="shared" si="27"/>
        <v>0</v>
      </c>
      <c r="AF5" s="53">
        <f t="shared" si="28"/>
        <v>0</v>
      </c>
      <c r="AG5" s="53">
        <f t="shared" si="29"/>
        <v>0</v>
      </c>
      <c r="AH5" s="53">
        <f t="shared" si="30"/>
        <v>0</v>
      </c>
      <c r="AI5" s="53">
        <f t="shared" si="31"/>
        <v>0</v>
      </c>
      <c r="AJ5" s="53">
        <f t="shared" si="32"/>
        <v>0</v>
      </c>
      <c r="AK5" s="53">
        <f t="shared" si="33"/>
        <v>0</v>
      </c>
      <c r="AL5" s="53">
        <f t="shared" si="34"/>
        <v>0</v>
      </c>
      <c r="AM5" s="53">
        <f t="shared" si="35"/>
        <v>0</v>
      </c>
      <c r="AN5" s="53">
        <f t="shared" si="36"/>
        <v>0</v>
      </c>
      <c r="AO5" s="53">
        <f t="shared" si="37"/>
        <v>0</v>
      </c>
      <c r="AP5" s="53">
        <f t="shared" si="38"/>
        <v>0</v>
      </c>
      <c r="AQ5" s="53">
        <f t="shared" si="39"/>
        <v>0</v>
      </c>
      <c r="AR5" s="53">
        <f t="shared" si="40"/>
        <v>0</v>
      </c>
      <c r="AS5" s="53">
        <f t="shared" si="41"/>
        <v>0</v>
      </c>
      <c r="AT5" s="53">
        <f t="shared" si="42"/>
        <v>0</v>
      </c>
      <c r="AU5" s="53">
        <f t="shared" si="43"/>
        <v>0</v>
      </c>
      <c r="AV5" s="53">
        <f t="shared" si="44"/>
        <v>0</v>
      </c>
      <c r="AW5" s="53">
        <f t="shared" si="45"/>
        <v>0</v>
      </c>
      <c r="AX5" s="53">
        <f t="shared" si="46"/>
        <v>0</v>
      </c>
      <c r="AY5" s="53">
        <f t="shared" si="47"/>
        <v>0</v>
      </c>
      <c r="AZ5" s="53">
        <f t="shared" si="48"/>
        <v>0</v>
      </c>
      <c r="BA5" s="53">
        <f t="shared" si="49"/>
        <v>0</v>
      </c>
      <c r="BB5" s="53">
        <f t="shared" si="50"/>
        <v>0</v>
      </c>
      <c r="BC5" s="53">
        <f t="shared" si="51"/>
        <v>0</v>
      </c>
      <c r="BD5" s="53">
        <f t="shared" si="52"/>
        <v>0</v>
      </c>
      <c r="BE5" s="53">
        <f t="shared" si="53"/>
        <v>0</v>
      </c>
      <c r="BF5" s="53">
        <f t="shared" si="54"/>
        <v>0</v>
      </c>
      <c r="BG5" s="53">
        <f t="shared" si="55"/>
        <v>0</v>
      </c>
      <c r="BH5" s="53">
        <f t="shared" si="55"/>
        <v>0</v>
      </c>
    </row>
    <row r="6" spans="1:60" s="32" customFormat="1" ht="16.05" customHeight="1" thickBot="1">
      <c r="A6" s="37" t="str">
        <f>Spielbericht!E9</f>
        <v/>
      </c>
      <c r="B6" s="40">
        <f t="shared" si="0"/>
        <v>0</v>
      </c>
      <c r="C6" s="31"/>
      <c r="E6" s="53" t="e">
        <f t="shared" si="1"/>
        <v>#VALUE!</v>
      </c>
      <c r="F6" s="53">
        <f t="shared" si="2"/>
        <v>54</v>
      </c>
      <c r="G6" s="53">
        <f t="shared" si="3"/>
        <v>0</v>
      </c>
      <c r="H6" s="53">
        <f t="shared" si="4"/>
        <v>0</v>
      </c>
      <c r="I6" s="53">
        <f t="shared" si="5"/>
        <v>0</v>
      </c>
      <c r="J6" s="53">
        <f t="shared" si="6"/>
        <v>0</v>
      </c>
      <c r="K6" s="53">
        <f t="shared" si="7"/>
        <v>0</v>
      </c>
      <c r="L6" s="53">
        <f t="shared" si="8"/>
        <v>0</v>
      </c>
      <c r="M6" s="53">
        <f t="shared" si="9"/>
        <v>0</v>
      </c>
      <c r="N6" s="53">
        <f t="shared" si="10"/>
        <v>0</v>
      </c>
      <c r="O6" s="53">
        <f t="shared" si="11"/>
        <v>0</v>
      </c>
      <c r="P6" s="53">
        <f t="shared" si="12"/>
        <v>0</v>
      </c>
      <c r="Q6" s="53">
        <f t="shared" si="13"/>
        <v>0</v>
      </c>
      <c r="R6" s="53">
        <f t="shared" si="14"/>
        <v>0</v>
      </c>
      <c r="S6" s="53">
        <f t="shared" si="15"/>
        <v>0</v>
      </c>
      <c r="T6" s="53">
        <f t="shared" si="16"/>
        <v>0</v>
      </c>
      <c r="U6" s="53">
        <f t="shared" si="17"/>
        <v>0</v>
      </c>
      <c r="V6" s="53">
        <f t="shared" si="18"/>
        <v>0</v>
      </c>
      <c r="W6" s="53">
        <f t="shared" si="19"/>
        <v>0</v>
      </c>
      <c r="X6" s="53">
        <f t="shared" si="20"/>
        <v>0</v>
      </c>
      <c r="Y6" s="53">
        <f t="shared" si="21"/>
        <v>0</v>
      </c>
      <c r="Z6" s="53">
        <f t="shared" si="22"/>
        <v>0</v>
      </c>
      <c r="AA6" s="53">
        <f t="shared" si="23"/>
        <v>0</v>
      </c>
      <c r="AB6" s="53">
        <f t="shared" si="24"/>
        <v>0</v>
      </c>
      <c r="AC6" s="53">
        <f t="shared" si="25"/>
        <v>0</v>
      </c>
      <c r="AD6" s="53">
        <f t="shared" si="26"/>
        <v>0</v>
      </c>
      <c r="AE6" s="53">
        <f t="shared" si="27"/>
        <v>0</v>
      </c>
      <c r="AF6" s="53">
        <f t="shared" si="28"/>
        <v>0</v>
      </c>
      <c r="AG6" s="53">
        <f t="shared" si="29"/>
        <v>0</v>
      </c>
      <c r="AH6" s="53">
        <f t="shared" si="30"/>
        <v>0</v>
      </c>
      <c r="AI6" s="53">
        <f t="shared" si="31"/>
        <v>0</v>
      </c>
      <c r="AJ6" s="53">
        <f t="shared" si="32"/>
        <v>0</v>
      </c>
      <c r="AK6" s="53">
        <f t="shared" si="33"/>
        <v>0</v>
      </c>
      <c r="AL6" s="53">
        <f t="shared" si="34"/>
        <v>0</v>
      </c>
      <c r="AM6" s="53">
        <f t="shared" si="35"/>
        <v>0</v>
      </c>
      <c r="AN6" s="53">
        <f t="shared" si="36"/>
        <v>0</v>
      </c>
      <c r="AO6" s="53">
        <f t="shared" si="37"/>
        <v>0</v>
      </c>
      <c r="AP6" s="53">
        <f t="shared" si="38"/>
        <v>0</v>
      </c>
      <c r="AQ6" s="53">
        <f t="shared" si="39"/>
        <v>0</v>
      </c>
      <c r="AR6" s="53">
        <f t="shared" si="40"/>
        <v>0</v>
      </c>
      <c r="AS6" s="53">
        <f t="shared" si="41"/>
        <v>0</v>
      </c>
      <c r="AT6" s="53">
        <f t="shared" si="42"/>
        <v>0</v>
      </c>
      <c r="AU6" s="53">
        <f t="shared" si="43"/>
        <v>0</v>
      </c>
      <c r="AV6" s="53">
        <f t="shared" si="44"/>
        <v>0</v>
      </c>
      <c r="AW6" s="53">
        <f t="shared" si="45"/>
        <v>0</v>
      </c>
      <c r="AX6" s="53">
        <f t="shared" si="46"/>
        <v>0</v>
      </c>
      <c r="AY6" s="53">
        <f t="shared" si="47"/>
        <v>0</v>
      </c>
      <c r="AZ6" s="53">
        <f t="shared" si="48"/>
        <v>0</v>
      </c>
      <c r="BA6" s="53">
        <f t="shared" si="49"/>
        <v>0</v>
      </c>
      <c r="BB6" s="53">
        <f t="shared" si="50"/>
        <v>0</v>
      </c>
      <c r="BC6" s="53">
        <f t="shared" si="51"/>
        <v>0</v>
      </c>
      <c r="BD6" s="53">
        <f t="shared" si="52"/>
        <v>0</v>
      </c>
      <c r="BE6" s="53">
        <f t="shared" si="53"/>
        <v>0</v>
      </c>
      <c r="BF6" s="53">
        <f t="shared" si="54"/>
        <v>0</v>
      </c>
      <c r="BG6" s="53">
        <f t="shared" si="55"/>
        <v>0</v>
      </c>
      <c r="BH6" s="53">
        <f t="shared" si="55"/>
        <v>0</v>
      </c>
    </row>
    <row r="7" spans="1:60" s="32" customFormat="1" ht="16.05" customHeight="1" thickBot="1">
      <c r="A7" s="34" t="str">
        <f>Spielbericht!E10</f>
        <v/>
      </c>
      <c r="B7" s="35">
        <f t="shared" si="0"/>
        <v>0</v>
      </c>
      <c r="C7" s="41">
        <f>SUM(A2:A7)</f>
        <v>0</v>
      </c>
      <c r="E7" s="53" t="e">
        <f t="shared" si="1"/>
        <v>#VALUE!</v>
      </c>
      <c r="F7" s="53">
        <f t="shared" si="2"/>
        <v>54</v>
      </c>
      <c r="G7" s="53">
        <f t="shared" si="3"/>
        <v>0</v>
      </c>
      <c r="H7" s="53">
        <f t="shared" si="4"/>
        <v>0</v>
      </c>
      <c r="I7" s="53">
        <f t="shared" si="5"/>
        <v>0</v>
      </c>
      <c r="J7" s="53">
        <f t="shared" si="6"/>
        <v>0</v>
      </c>
      <c r="K7" s="53">
        <f t="shared" si="7"/>
        <v>0</v>
      </c>
      <c r="L7" s="53">
        <f t="shared" si="8"/>
        <v>0</v>
      </c>
      <c r="M7" s="53">
        <f t="shared" si="9"/>
        <v>0</v>
      </c>
      <c r="N7" s="53">
        <f t="shared" si="10"/>
        <v>0</v>
      </c>
      <c r="O7" s="53">
        <f t="shared" si="11"/>
        <v>0</v>
      </c>
      <c r="P7" s="53">
        <f t="shared" si="12"/>
        <v>0</v>
      </c>
      <c r="Q7" s="53">
        <f t="shared" si="13"/>
        <v>0</v>
      </c>
      <c r="R7" s="53">
        <f t="shared" si="14"/>
        <v>0</v>
      </c>
      <c r="S7" s="53">
        <f t="shared" si="15"/>
        <v>0</v>
      </c>
      <c r="T7" s="53">
        <f t="shared" si="16"/>
        <v>0</v>
      </c>
      <c r="U7" s="53">
        <f t="shared" si="17"/>
        <v>0</v>
      </c>
      <c r="V7" s="53">
        <f t="shared" si="18"/>
        <v>0</v>
      </c>
      <c r="W7" s="53">
        <f t="shared" si="19"/>
        <v>0</v>
      </c>
      <c r="X7" s="53">
        <f t="shared" si="20"/>
        <v>0</v>
      </c>
      <c r="Y7" s="53">
        <f t="shared" si="21"/>
        <v>0</v>
      </c>
      <c r="Z7" s="53">
        <f t="shared" si="22"/>
        <v>0</v>
      </c>
      <c r="AA7" s="53">
        <f t="shared" si="23"/>
        <v>0</v>
      </c>
      <c r="AB7" s="53">
        <f t="shared" si="24"/>
        <v>0</v>
      </c>
      <c r="AC7" s="53">
        <f t="shared" si="25"/>
        <v>0</v>
      </c>
      <c r="AD7" s="53">
        <f t="shared" si="26"/>
        <v>0</v>
      </c>
      <c r="AE7" s="53">
        <f t="shared" si="27"/>
        <v>0</v>
      </c>
      <c r="AF7" s="53">
        <f t="shared" si="28"/>
        <v>0</v>
      </c>
      <c r="AG7" s="53">
        <f t="shared" si="29"/>
        <v>0</v>
      </c>
      <c r="AH7" s="53">
        <f t="shared" si="30"/>
        <v>0</v>
      </c>
      <c r="AI7" s="53">
        <f t="shared" si="31"/>
        <v>0</v>
      </c>
      <c r="AJ7" s="53">
        <f t="shared" si="32"/>
        <v>0</v>
      </c>
      <c r="AK7" s="53">
        <f t="shared" si="33"/>
        <v>0</v>
      </c>
      <c r="AL7" s="53">
        <f t="shared" si="34"/>
        <v>0</v>
      </c>
      <c r="AM7" s="53">
        <f t="shared" si="35"/>
        <v>0</v>
      </c>
      <c r="AN7" s="53">
        <f t="shared" si="36"/>
        <v>0</v>
      </c>
      <c r="AO7" s="53">
        <f t="shared" si="37"/>
        <v>0</v>
      </c>
      <c r="AP7" s="53">
        <f t="shared" si="38"/>
        <v>0</v>
      </c>
      <c r="AQ7" s="53">
        <f t="shared" si="39"/>
        <v>0</v>
      </c>
      <c r="AR7" s="53">
        <f t="shared" si="40"/>
        <v>0</v>
      </c>
      <c r="AS7" s="53">
        <f t="shared" si="41"/>
        <v>0</v>
      </c>
      <c r="AT7" s="53">
        <f t="shared" si="42"/>
        <v>0</v>
      </c>
      <c r="AU7" s="53">
        <f t="shared" si="43"/>
        <v>0</v>
      </c>
      <c r="AV7" s="53">
        <f t="shared" si="44"/>
        <v>0</v>
      </c>
      <c r="AW7" s="53">
        <f t="shared" si="45"/>
        <v>0</v>
      </c>
      <c r="AX7" s="53">
        <f t="shared" si="46"/>
        <v>0</v>
      </c>
      <c r="AY7" s="53">
        <f t="shared" si="47"/>
        <v>0</v>
      </c>
      <c r="AZ7" s="53">
        <f t="shared" si="48"/>
        <v>0</v>
      </c>
      <c r="BA7" s="53">
        <f t="shared" si="49"/>
        <v>0</v>
      </c>
      <c r="BB7" s="53">
        <f t="shared" si="50"/>
        <v>0</v>
      </c>
      <c r="BC7" s="53">
        <f t="shared" si="51"/>
        <v>0</v>
      </c>
      <c r="BD7" s="53">
        <f t="shared" si="52"/>
        <v>0</v>
      </c>
      <c r="BE7" s="53">
        <f t="shared" si="53"/>
        <v>0</v>
      </c>
      <c r="BF7" s="53">
        <f t="shared" si="54"/>
        <v>0</v>
      </c>
      <c r="BG7" s="53">
        <f t="shared" si="55"/>
        <v>0</v>
      </c>
      <c r="BH7" s="53">
        <f t="shared" si="55"/>
        <v>0</v>
      </c>
    </row>
    <row r="8" spans="1:60" s="32" customFormat="1" ht="16.05" customHeight="1">
      <c r="A8" s="64" t="str">
        <f>Spielbericht!M5</f>
        <v/>
      </c>
      <c r="B8" s="40">
        <f t="shared" si="0"/>
        <v>0</v>
      </c>
      <c r="E8" s="53" t="e">
        <f t="shared" si="1"/>
        <v>#VALUE!</v>
      </c>
      <c r="F8" s="53">
        <f t="shared" si="2"/>
        <v>54</v>
      </c>
      <c r="G8" s="53">
        <f t="shared" si="3"/>
        <v>0</v>
      </c>
      <c r="H8" s="53">
        <f t="shared" si="4"/>
        <v>0</v>
      </c>
      <c r="I8" s="53">
        <f t="shared" si="5"/>
        <v>0</v>
      </c>
      <c r="J8" s="53">
        <f t="shared" si="6"/>
        <v>0</v>
      </c>
      <c r="K8" s="53">
        <f t="shared" si="7"/>
        <v>0</v>
      </c>
      <c r="L8" s="53">
        <f t="shared" si="8"/>
        <v>0</v>
      </c>
      <c r="M8" s="53">
        <f t="shared" si="9"/>
        <v>0</v>
      </c>
      <c r="N8" s="53">
        <f t="shared" si="10"/>
        <v>0</v>
      </c>
      <c r="O8" s="53">
        <f t="shared" si="11"/>
        <v>0</v>
      </c>
      <c r="P8" s="53">
        <f t="shared" si="12"/>
        <v>0</v>
      </c>
      <c r="Q8" s="53">
        <f t="shared" si="13"/>
        <v>0</v>
      </c>
      <c r="R8" s="53">
        <f t="shared" si="14"/>
        <v>0</v>
      </c>
      <c r="S8" s="53">
        <f t="shared" si="15"/>
        <v>0</v>
      </c>
      <c r="T8" s="53">
        <f t="shared" si="16"/>
        <v>0</v>
      </c>
      <c r="U8" s="53">
        <f t="shared" si="17"/>
        <v>0</v>
      </c>
      <c r="V8" s="53">
        <f t="shared" si="18"/>
        <v>0</v>
      </c>
      <c r="W8" s="53">
        <f t="shared" si="19"/>
        <v>0</v>
      </c>
      <c r="X8" s="53">
        <f t="shared" si="20"/>
        <v>0</v>
      </c>
      <c r="Y8" s="53">
        <f t="shared" si="21"/>
        <v>0</v>
      </c>
      <c r="Z8" s="53">
        <f t="shared" si="22"/>
        <v>0</v>
      </c>
      <c r="AA8" s="53">
        <f t="shared" si="23"/>
        <v>0</v>
      </c>
      <c r="AB8" s="53">
        <f t="shared" si="24"/>
        <v>0</v>
      </c>
      <c r="AC8" s="53">
        <f t="shared" si="25"/>
        <v>0</v>
      </c>
      <c r="AD8" s="53">
        <f t="shared" si="26"/>
        <v>0</v>
      </c>
      <c r="AE8" s="53">
        <f t="shared" si="27"/>
        <v>0</v>
      </c>
      <c r="AF8" s="53">
        <f t="shared" si="28"/>
        <v>0</v>
      </c>
      <c r="AG8" s="53">
        <f t="shared" si="29"/>
        <v>0</v>
      </c>
      <c r="AH8" s="53">
        <f t="shared" si="30"/>
        <v>0</v>
      </c>
      <c r="AI8" s="53">
        <f t="shared" si="31"/>
        <v>0</v>
      </c>
      <c r="AJ8" s="53">
        <f t="shared" si="32"/>
        <v>0</v>
      </c>
      <c r="AK8" s="53">
        <f t="shared" si="33"/>
        <v>0</v>
      </c>
      <c r="AL8" s="53">
        <f t="shared" si="34"/>
        <v>0</v>
      </c>
      <c r="AM8" s="53">
        <f t="shared" si="35"/>
        <v>0</v>
      </c>
      <c r="AN8" s="53">
        <f t="shared" si="36"/>
        <v>0</v>
      </c>
      <c r="AO8" s="53">
        <f t="shared" si="37"/>
        <v>0</v>
      </c>
      <c r="AP8" s="53">
        <f t="shared" si="38"/>
        <v>0</v>
      </c>
      <c r="AQ8" s="53">
        <f t="shared" si="39"/>
        <v>0</v>
      </c>
      <c r="AR8" s="53">
        <f t="shared" si="40"/>
        <v>0</v>
      </c>
      <c r="AS8" s="53">
        <f t="shared" si="41"/>
        <v>0</v>
      </c>
      <c r="AT8" s="53">
        <f t="shared" si="42"/>
        <v>0</v>
      </c>
      <c r="AU8" s="53">
        <f t="shared" si="43"/>
        <v>0</v>
      </c>
      <c r="AV8" s="53">
        <f t="shared" si="44"/>
        <v>0</v>
      </c>
      <c r="AW8" s="53">
        <f t="shared" si="45"/>
        <v>0</v>
      </c>
      <c r="AX8" s="53">
        <f t="shared" si="46"/>
        <v>0</v>
      </c>
      <c r="AY8" s="53">
        <f t="shared" si="47"/>
        <v>0</v>
      </c>
      <c r="AZ8" s="53">
        <f t="shared" si="48"/>
        <v>0</v>
      </c>
      <c r="BA8" s="53">
        <f t="shared" si="49"/>
        <v>0</v>
      </c>
      <c r="BB8" s="53">
        <f t="shared" si="50"/>
        <v>0</v>
      </c>
      <c r="BC8" s="53">
        <f t="shared" si="51"/>
        <v>0</v>
      </c>
      <c r="BD8" s="53">
        <f t="shared" si="52"/>
        <v>0</v>
      </c>
      <c r="BE8" s="53">
        <f t="shared" si="53"/>
        <v>0</v>
      </c>
      <c r="BF8" s="53">
        <f t="shared" si="54"/>
        <v>0</v>
      </c>
      <c r="BG8" s="53">
        <f t="shared" si="55"/>
        <v>0</v>
      </c>
      <c r="BH8" s="53">
        <f t="shared" si="55"/>
        <v>0</v>
      </c>
    </row>
    <row r="9" spans="1:60" s="32" customFormat="1" ht="16.05" customHeight="1">
      <c r="A9" s="37" t="str">
        <f>Spielbericht!M6</f>
        <v/>
      </c>
      <c r="B9" s="40">
        <f t="shared" si="0"/>
        <v>0</v>
      </c>
      <c r="E9" s="53" t="e">
        <f t="shared" si="1"/>
        <v>#VALUE!</v>
      </c>
      <c r="F9" s="53">
        <f t="shared" si="2"/>
        <v>54</v>
      </c>
      <c r="G9" s="53">
        <f t="shared" si="3"/>
        <v>0</v>
      </c>
      <c r="H9" s="53">
        <f t="shared" si="4"/>
        <v>0</v>
      </c>
      <c r="I9" s="53">
        <f t="shared" si="5"/>
        <v>0</v>
      </c>
      <c r="J9" s="53">
        <f t="shared" si="6"/>
        <v>0</v>
      </c>
      <c r="K9" s="53">
        <f t="shared" si="7"/>
        <v>0</v>
      </c>
      <c r="L9" s="53">
        <f t="shared" si="8"/>
        <v>0</v>
      </c>
      <c r="M9" s="53">
        <f t="shared" si="9"/>
        <v>0</v>
      </c>
      <c r="N9" s="53">
        <f t="shared" si="10"/>
        <v>0</v>
      </c>
      <c r="O9" s="53">
        <f t="shared" si="11"/>
        <v>0</v>
      </c>
      <c r="P9" s="53">
        <f t="shared" si="12"/>
        <v>0</v>
      </c>
      <c r="Q9" s="53">
        <f t="shared" si="13"/>
        <v>0</v>
      </c>
      <c r="R9" s="53">
        <f t="shared" si="14"/>
        <v>0</v>
      </c>
      <c r="S9" s="53">
        <f t="shared" si="15"/>
        <v>0</v>
      </c>
      <c r="T9" s="53">
        <f t="shared" si="16"/>
        <v>0</v>
      </c>
      <c r="U9" s="53">
        <f t="shared" si="17"/>
        <v>0</v>
      </c>
      <c r="V9" s="53">
        <f t="shared" si="18"/>
        <v>0</v>
      </c>
      <c r="W9" s="53">
        <f t="shared" si="19"/>
        <v>0</v>
      </c>
      <c r="X9" s="53">
        <f t="shared" si="20"/>
        <v>0</v>
      </c>
      <c r="Y9" s="53">
        <f t="shared" si="21"/>
        <v>0</v>
      </c>
      <c r="Z9" s="53">
        <f t="shared" si="22"/>
        <v>0</v>
      </c>
      <c r="AA9" s="53">
        <f t="shared" si="23"/>
        <v>0</v>
      </c>
      <c r="AB9" s="53">
        <f t="shared" si="24"/>
        <v>0</v>
      </c>
      <c r="AC9" s="53">
        <f t="shared" si="25"/>
        <v>0</v>
      </c>
      <c r="AD9" s="53">
        <f t="shared" si="26"/>
        <v>0</v>
      </c>
      <c r="AE9" s="53">
        <f t="shared" si="27"/>
        <v>0</v>
      </c>
      <c r="AF9" s="53">
        <f t="shared" si="28"/>
        <v>0</v>
      </c>
      <c r="AG9" s="53">
        <f t="shared" si="29"/>
        <v>0</v>
      </c>
      <c r="AH9" s="53">
        <f t="shared" si="30"/>
        <v>0</v>
      </c>
      <c r="AI9" s="53">
        <f t="shared" si="31"/>
        <v>0</v>
      </c>
      <c r="AJ9" s="53">
        <f t="shared" si="32"/>
        <v>0</v>
      </c>
      <c r="AK9" s="53">
        <f t="shared" si="33"/>
        <v>0</v>
      </c>
      <c r="AL9" s="53">
        <f t="shared" si="34"/>
        <v>0</v>
      </c>
      <c r="AM9" s="53">
        <f t="shared" si="35"/>
        <v>0</v>
      </c>
      <c r="AN9" s="53">
        <f t="shared" si="36"/>
        <v>0</v>
      </c>
      <c r="AO9" s="53">
        <f t="shared" si="37"/>
        <v>0</v>
      </c>
      <c r="AP9" s="53">
        <f t="shared" si="38"/>
        <v>0</v>
      </c>
      <c r="AQ9" s="53">
        <f t="shared" si="39"/>
        <v>0</v>
      </c>
      <c r="AR9" s="53">
        <f t="shared" si="40"/>
        <v>0</v>
      </c>
      <c r="AS9" s="53">
        <f t="shared" si="41"/>
        <v>0</v>
      </c>
      <c r="AT9" s="53">
        <f t="shared" si="42"/>
        <v>0</v>
      </c>
      <c r="AU9" s="53">
        <f t="shared" si="43"/>
        <v>0</v>
      </c>
      <c r="AV9" s="53">
        <f t="shared" si="44"/>
        <v>0</v>
      </c>
      <c r="AW9" s="53">
        <f t="shared" si="45"/>
        <v>0</v>
      </c>
      <c r="AX9" s="53">
        <f t="shared" si="46"/>
        <v>0</v>
      </c>
      <c r="AY9" s="53">
        <f t="shared" si="47"/>
        <v>0</v>
      </c>
      <c r="AZ9" s="53">
        <f t="shared" si="48"/>
        <v>0</v>
      </c>
      <c r="BA9" s="53">
        <f t="shared" si="49"/>
        <v>0</v>
      </c>
      <c r="BB9" s="53">
        <f t="shared" si="50"/>
        <v>0</v>
      </c>
      <c r="BC9" s="53">
        <f t="shared" si="51"/>
        <v>0</v>
      </c>
      <c r="BD9" s="53">
        <f t="shared" si="52"/>
        <v>0</v>
      </c>
      <c r="BE9" s="53">
        <f t="shared" si="53"/>
        <v>0</v>
      </c>
      <c r="BF9" s="53">
        <f t="shared" si="54"/>
        <v>0</v>
      </c>
      <c r="BG9" s="53">
        <f t="shared" si="55"/>
        <v>0</v>
      </c>
      <c r="BH9" s="53">
        <f t="shared" si="55"/>
        <v>0</v>
      </c>
    </row>
    <row r="10" spans="1:60" s="32" customFormat="1" ht="16.05" customHeight="1">
      <c r="A10" s="37" t="str">
        <f>Spielbericht!M7</f>
        <v/>
      </c>
      <c r="B10" s="40">
        <f t="shared" si="0"/>
        <v>0</v>
      </c>
      <c r="E10" s="53" t="e">
        <f t="shared" si="1"/>
        <v>#VALUE!</v>
      </c>
      <c r="F10" s="53">
        <f t="shared" si="2"/>
        <v>54</v>
      </c>
      <c r="G10" s="53">
        <f t="shared" si="3"/>
        <v>0</v>
      </c>
      <c r="H10" s="53">
        <f t="shared" si="4"/>
        <v>0</v>
      </c>
      <c r="I10" s="53">
        <f t="shared" si="5"/>
        <v>0</v>
      </c>
      <c r="J10" s="53">
        <f t="shared" si="6"/>
        <v>0</v>
      </c>
      <c r="K10" s="53">
        <f t="shared" si="7"/>
        <v>0</v>
      </c>
      <c r="L10" s="53">
        <f t="shared" si="8"/>
        <v>0</v>
      </c>
      <c r="M10" s="53">
        <f t="shared" si="9"/>
        <v>0</v>
      </c>
      <c r="N10" s="53">
        <f t="shared" si="10"/>
        <v>0</v>
      </c>
      <c r="O10" s="53">
        <f t="shared" si="11"/>
        <v>0</v>
      </c>
      <c r="P10" s="53">
        <f t="shared" si="12"/>
        <v>0</v>
      </c>
      <c r="Q10" s="53">
        <f t="shared" si="13"/>
        <v>0</v>
      </c>
      <c r="R10" s="53">
        <f t="shared" si="14"/>
        <v>0</v>
      </c>
      <c r="S10" s="53">
        <f t="shared" si="15"/>
        <v>0</v>
      </c>
      <c r="T10" s="53">
        <f t="shared" si="16"/>
        <v>0</v>
      </c>
      <c r="U10" s="53">
        <f t="shared" si="17"/>
        <v>0</v>
      </c>
      <c r="V10" s="53">
        <f t="shared" si="18"/>
        <v>0</v>
      </c>
      <c r="W10" s="53">
        <f t="shared" si="19"/>
        <v>0</v>
      </c>
      <c r="X10" s="53">
        <f t="shared" si="20"/>
        <v>0</v>
      </c>
      <c r="Y10" s="53">
        <f t="shared" si="21"/>
        <v>0</v>
      </c>
      <c r="Z10" s="53">
        <f t="shared" si="22"/>
        <v>0</v>
      </c>
      <c r="AA10" s="53">
        <f t="shared" si="23"/>
        <v>0</v>
      </c>
      <c r="AB10" s="53">
        <f t="shared" si="24"/>
        <v>0</v>
      </c>
      <c r="AC10" s="53">
        <f t="shared" si="25"/>
        <v>0</v>
      </c>
      <c r="AD10" s="53">
        <f t="shared" si="26"/>
        <v>0</v>
      </c>
      <c r="AE10" s="53">
        <f t="shared" si="27"/>
        <v>0</v>
      </c>
      <c r="AF10" s="53">
        <f t="shared" si="28"/>
        <v>0</v>
      </c>
      <c r="AG10" s="53">
        <f t="shared" si="29"/>
        <v>0</v>
      </c>
      <c r="AH10" s="53">
        <f t="shared" si="30"/>
        <v>0</v>
      </c>
      <c r="AI10" s="53">
        <f t="shared" si="31"/>
        <v>0</v>
      </c>
      <c r="AJ10" s="53">
        <f t="shared" si="32"/>
        <v>0</v>
      </c>
      <c r="AK10" s="53">
        <f t="shared" si="33"/>
        <v>0</v>
      </c>
      <c r="AL10" s="53">
        <f t="shared" si="34"/>
        <v>0</v>
      </c>
      <c r="AM10" s="53">
        <f t="shared" si="35"/>
        <v>0</v>
      </c>
      <c r="AN10" s="53">
        <f t="shared" si="36"/>
        <v>0</v>
      </c>
      <c r="AO10" s="53">
        <f t="shared" si="37"/>
        <v>0</v>
      </c>
      <c r="AP10" s="53">
        <f t="shared" si="38"/>
        <v>0</v>
      </c>
      <c r="AQ10" s="53">
        <f t="shared" si="39"/>
        <v>0</v>
      </c>
      <c r="AR10" s="53">
        <f t="shared" si="40"/>
        <v>0</v>
      </c>
      <c r="AS10" s="53">
        <f t="shared" si="41"/>
        <v>0</v>
      </c>
      <c r="AT10" s="53">
        <f t="shared" si="42"/>
        <v>0</v>
      </c>
      <c r="AU10" s="53">
        <f t="shared" si="43"/>
        <v>0</v>
      </c>
      <c r="AV10" s="53">
        <f t="shared" si="44"/>
        <v>0</v>
      </c>
      <c r="AW10" s="53">
        <f t="shared" si="45"/>
        <v>0</v>
      </c>
      <c r="AX10" s="53">
        <f t="shared" si="46"/>
        <v>0</v>
      </c>
      <c r="AY10" s="53">
        <f t="shared" si="47"/>
        <v>0</v>
      </c>
      <c r="AZ10" s="53">
        <f t="shared" si="48"/>
        <v>0</v>
      </c>
      <c r="BA10" s="53">
        <f t="shared" si="49"/>
        <v>0</v>
      </c>
      <c r="BB10" s="53">
        <f t="shared" si="50"/>
        <v>0</v>
      </c>
      <c r="BC10" s="53">
        <f t="shared" si="51"/>
        <v>0</v>
      </c>
      <c r="BD10" s="53">
        <f t="shared" si="52"/>
        <v>0</v>
      </c>
      <c r="BE10" s="53">
        <f t="shared" si="53"/>
        <v>0</v>
      </c>
      <c r="BF10" s="53">
        <f t="shared" si="54"/>
        <v>0</v>
      </c>
      <c r="BG10" s="53">
        <f t="shared" si="55"/>
        <v>0</v>
      </c>
      <c r="BH10" s="53">
        <f t="shared" si="55"/>
        <v>0</v>
      </c>
    </row>
    <row r="11" spans="1:60" s="32" customFormat="1" ht="16.05" customHeight="1">
      <c r="A11" s="37" t="str">
        <f>Spielbericht!M8</f>
        <v/>
      </c>
      <c r="B11" s="40">
        <f t="shared" si="0"/>
        <v>0</v>
      </c>
      <c r="E11" s="53" t="e">
        <f t="shared" si="1"/>
        <v>#VALUE!</v>
      </c>
      <c r="F11" s="53">
        <f t="shared" si="2"/>
        <v>54</v>
      </c>
      <c r="G11" s="53">
        <f t="shared" si="3"/>
        <v>0</v>
      </c>
      <c r="H11" s="53">
        <f t="shared" si="4"/>
        <v>0</v>
      </c>
      <c r="I11" s="53">
        <f t="shared" si="5"/>
        <v>0</v>
      </c>
      <c r="J11" s="53">
        <f t="shared" si="6"/>
        <v>0</v>
      </c>
      <c r="K11" s="53">
        <f t="shared" si="7"/>
        <v>0</v>
      </c>
      <c r="L11" s="53">
        <f t="shared" si="8"/>
        <v>0</v>
      </c>
      <c r="M11" s="53">
        <f t="shared" si="9"/>
        <v>0</v>
      </c>
      <c r="N11" s="53">
        <f t="shared" si="10"/>
        <v>0</v>
      </c>
      <c r="O11" s="53">
        <f t="shared" si="11"/>
        <v>0</v>
      </c>
      <c r="P11" s="53">
        <f t="shared" si="12"/>
        <v>0</v>
      </c>
      <c r="Q11" s="53">
        <f t="shared" si="13"/>
        <v>0</v>
      </c>
      <c r="R11" s="53">
        <f t="shared" si="14"/>
        <v>0</v>
      </c>
      <c r="S11" s="53">
        <f t="shared" si="15"/>
        <v>0</v>
      </c>
      <c r="T11" s="53">
        <f t="shared" si="16"/>
        <v>0</v>
      </c>
      <c r="U11" s="53">
        <f t="shared" si="17"/>
        <v>0</v>
      </c>
      <c r="V11" s="53">
        <f t="shared" si="18"/>
        <v>0</v>
      </c>
      <c r="W11" s="53">
        <f t="shared" si="19"/>
        <v>0</v>
      </c>
      <c r="X11" s="53">
        <f t="shared" si="20"/>
        <v>0</v>
      </c>
      <c r="Y11" s="53">
        <f t="shared" si="21"/>
        <v>0</v>
      </c>
      <c r="Z11" s="53">
        <f t="shared" si="22"/>
        <v>0</v>
      </c>
      <c r="AA11" s="53">
        <f t="shared" si="23"/>
        <v>0</v>
      </c>
      <c r="AB11" s="53">
        <f t="shared" si="24"/>
        <v>0</v>
      </c>
      <c r="AC11" s="53">
        <f t="shared" si="25"/>
        <v>0</v>
      </c>
      <c r="AD11" s="53">
        <f t="shared" si="26"/>
        <v>0</v>
      </c>
      <c r="AE11" s="53">
        <f t="shared" si="27"/>
        <v>0</v>
      </c>
      <c r="AF11" s="53">
        <f t="shared" si="28"/>
        <v>0</v>
      </c>
      <c r="AG11" s="53">
        <f t="shared" si="29"/>
        <v>0</v>
      </c>
      <c r="AH11" s="53">
        <f t="shared" si="30"/>
        <v>0</v>
      </c>
      <c r="AI11" s="53">
        <f t="shared" si="31"/>
        <v>0</v>
      </c>
      <c r="AJ11" s="53">
        <f t="shared" si="32"/>
        <v>0</v>
      </c>
      <c r="AK11" s="53">
        <f t="shared" si="33"/>
        <v>0</v>
      </c>
      <c r="AL11" s="53">
        <f t="shared" si="34"/>
        <v>0</v>
      </c>
      <c r="AM11" s="53">
        <f t="shared" si="35"/>
        <v>0</v>
      </c>
      <c r="AN11" s="53">
        <f t="shared" si="36"/>
        <v>0</v>
      </c>
      <c r="AO11" s="53">
        <f t="shared" si="37"/>
        <v>0</v>
      </c>
      <c r="AP11" s="53">
        <f t="shared" si="38"/>
        <v>0</v>
      </c>
      <c r="AQ11" s="53">
        <f t="shared" si="39"/>
        <v>0</v>
      </c>
      <c r="AR11" s="53">
        <f t="shared" si="40"/>
        <v>0</v>
      </c>
      <c r="AS11" s="53">
        <f t="shared" si="41"/>
        <v>0</v>
      </c>
      <c r="AT11" s="53">
        <f t="shared" si="42"/>
        <v>0</v>
      </c>
      <c r="AU11" s="53">
        <f t="shared" si="43"/>
        <v>0</v>
      </c>
      <c r="AV11" s="53">
        <f t="shared" si="44"/>
        <v>0</v>
      </c>
      <c r="AW11" s="53">
        <f t="shared" si="45"/>
        <v>0</v>
      </c>
      <c r="AX11" s="53">
        <f t="shared" si="46"/>
        <v>0</v>
      </c>
      <c r="AY11" s="53">
        <f t="shared" si="47"/>
        <v>0</v>
      </c>
      <c r="AZ11" s="53">
        <f t="shared" si="48"/>
        <v>0</v>
      </c>
      <c r="BA11" s="53">
        <f t="shared" si="49"/>
        <v>0</v>
      </c>
      <c r="BB11" s="53">
        <f t="shared" si="50"/>
        <v>0</v>
      </c>
      <c r="BC11" s="53">
        <f t="shared" si="51"/>
        <v>0</v>
      </c>
      <c r="BD11" s="53">
        <f t="shared" si="52"/>
        <v>0</v>
      </c>
      <c r="BE11" s="53">
        <f t="shared" si="53"/>
        <v>0</v>
      </c>
      <c r="BF11" s="53">
        <f t="shared" si="54"/>
        <v>0</v>
      </c>
      <c r="BG11" s="53">
        <f t="shared" si="55"/>
        <v>0</v>
      </c>
      <c r="BH11" s="53">
        <f t="shared" si="55"/>
        <v>0</v>
      </c>
    </row>
    <row r="12" spans="1:60" s="32" customFormat="1" ht="16.05" customHeight="1" thickBot="1">
      <c r="A12" s="37" t="str">
        <f>Spielbericht!M9</f>
        <v/>
      </c>
      <c r="B12" s="40">
        <f t="shared" si="0"/>
        <v>0</v>
      </c>
      <c r="C12" s="36"/>
      <c r="E12" s="53" t="e">
        <f t="shared" si="1"/>
        <v>#VALUE!</v>
      </c>
      <c r="F12" s="53">
        <f t="shared" si="2"/>
        <v>54</v>
      </c>
      <c r="G12" s="53">
        <f t="shared" si="3"/>
        <v>0</v>
      </c>
      <c r="H12" s="53">
        <f t="shared" si="4"/>
        <v>0</v>
      </c>
      <c r="I12" s="53">
        <f t="shared" si="5"/>
        <v>0</v>
      </c>
      <c r="J12" s="53">
        <f t="shared" si="6"/>
        <v>0</v>
      </c>
      <c r="K12" s="53">
        <f t="shared" si="7"/>
        <v>0</v>
      </c>
      <c r="L12" s="53">
        <f t="shared" si="8"/>
        <v>0</v>
      </c>
      <c r="M12" s="53">
        <f t="shared" si="9"/>
        <v>0</v>
      </c>
      <c r="N12" s="53">
        <f t="shared" si="10"/>
        <v>0</v>
      </c>
      <c r="O12" s="53">
        <f t="shared" si="11"/>
        <v>0</v>
      </c>
      <c r="P12" s="53">
        <f t="shared" si="12"/>
        <v>0</v>
      </c>
      <c r="Q12" s="53">
        <f t="shared" si="13"/>
        <v>0</v>
      </c>
      <c r="R12" s="53">
        <f t="shared" si="14"/>
        <v>0</v>
      </c>
      <c r="S12" s="53">
        <f t="shared" si="15"/>
        <v>0</v>
      </c>
      <c r="T12" s="53">
        <f t="shared" si="16"/>
        <v>0</v>
      </c>
      <c r="U12" s="53">
        <f t="shared" si="17"/>
        <v>0</v>
      </c>
      <c r="V12" s="53">
        <f t="shared" si="18"/>
        <v>0</v>
      </c>
      <c r="W12" s="53">
        <f t="shared" si="19"/>
        <v>0</v>
      </c>
      <c r="X12" s="53">
        <f t="shared" si="20"/>
        <v>0</v>
      </c>
      <c r="Y12" s="53">
        <f t="shared" si="21"/>
        <v>0</v>
      </c>
      <c r="Z12" s="53">
        <f t="shared" si="22"/>
        <v>0</v>
      </c>
      <c r="AA12" s="53">
        <f t="shared" si="23"/>
        <v>0</v>
      </c>
      <c r="AB12" s="53">
        <f t="shared" si="24"/>
        <v>0</v>
      </c>
      <c r="AC12" s="53">
        <f t="shared" si="25"/>
        <v>0</v>
      </c>
      <c r="AD12" s="53">
        <f t="shared" si="26"/>
        <v>0</v>
      </c>
      <c r="AE12" s="53">
        <f t="shared" si="27"/>
        <v>0</v>
      </c>
      <c r="AF12" s="53">
        <f t="shared" si="28"/>
        <v>0</v>
      </c>
      <c r="AG12" s="53">
        <f t="shared" si="29"/>
        <v>0</v>
      </c>
      <c r="AH12" s="53">
        <f t="shared" si="30"/>
        <v>0</v>
      </c>
      <c r="AI12" s="53">
        <f t="shared" si="31"/>
        <v>0</v>
      </c>
      <c r="AJ12" s="53">
        <f t="shared" si="32"/>
        <v>0</v>
      </c>
      <c r="AK12" s="53">
        <f t="shared" si="33"/>
        <v>0</v>
      </c>
      <c r="AL12" s="53">
        <f t="shared" si="34"/>
        <v>0</v>
      </c>
      <c r="AM12" s="53">
        <f t="shared" si="35"/>
        <v>0</v>
      </c>
      <c r="AN12" s="53">
        <f t="shared" si="36"/>
        <v>0</v>
      </c>
      <c r="AO12" s="53">
        <f t="shared" si="37"/>
        <v>0</v>
      </c>
      <c r="AP12" s="53">
        <f t="shared" si="38"/>
        <v>0</v>
      </c>
      <c r="AQ12" s="53">
        <f t="shared" si="39"/>
        <v>0</v>
      </c>
      <c r="AR12" s="53">
        <f t="shared" si="40"/>
        <v>0</v>
      </c>
      <c r="AS12" s="53">
        <f t="shared" si="41"/>
        <v>0</v>
      </c>
      <c r="AT12" s="53">
        <f t="shared" si="42"/>
        <v>0</v>
      </c>
      <c r="AU12" s="53">
        <f t="shared" si="43"/>
        <v>0</v>
      </c>
      <c r="AV12" s="53">
        <f t="shared" si="44"/>
        <v>0</v>
      </c>
      <c r="AW12" s="53">
        <f t="shared" si="45"/>
        <v>0</v>
      </c>
      <c r="AX12" s="53">
        <f t="shared" si="46"/>
        <v>0</v>
      </c>
      <c r="AY12" s="53">
        <f t="shared" si="47"/>
        <v>0</v>
      </c>
      <c r="AZ12" s="53">
        <f t="shared" si="48"/>
        <v>0</v>
      </c>
      <c r="BA12" s="53">
        <f t="shared" si="49"/>
        <v>0</v>
      </c>
      <c r="BB12" s="53">
        <f t="shared" si="50"/>
        <v>0</v>
      </c>
      <c r="BC12" s="53">
        <f t="shared" si="51"/>
        <v>0</v>
      </c>
      <c r="BD12" s="53">
        <f t="shared" si="52"/>
        <v>0</v>
      </c>
      <c r="BE12" s="53">
        <f t="shared" si="53"/>
        <v>0</v>
      </c>
      <c r="BF12" s="53">
        <f t="shared" si="54"/>
        <v>0</v>
      </c>
      <c r="BG12" s="53">
        <f t="shared" si="55"/>
        <v>0</v>
      </c>
      <c r="BH12" s="53">
        <f t="shared" si="55"/>
        <v>0</v>
      </c>
    </row>
    <row r="13" spans="1:60" s="32" customFormat="1" ht="16.05" customHeight="1" thickBot="1">
      <c r="A13" s="80" t="str">
        <f>Spielbericht!M10</f>
        <v/>
      </c>
      <c r="B13" s="35">
        <f t="shared" si="0"/>
        <v>0</v>
      </c>
      <c r="C13" s="41">
        <f>SUM(A8:A13)</f>
        <v>0</v>
      </c>
      <c r="E13" s="53" t="e">
        <f t="shared" si="1"/>
        <v>#VALUE!</v>
      </c>
      <c r="F13" s="53">
        <f t="shared" si="2"/>
        <v>54</v>
      </c>
      <c r="G13" s="53">
        <f t="shared" si="3"/>
        <v>0</v>
      </c>
      <c r="H13" s="53">
        <f t="shared" si="4"/>
        <v>0</v>
      </c>
      <c r="I13" s="53">
        <f t="shared" si="5"/>
        <v>0</v>
      </c>
      <c r="J13" s="53">
        <f t="shared" si="6"/>
        <v>0</v>
      </c>
      <c r="K13" s="53">
        <f t="shared" si="7"/>
        <v>0</v>
      </c>
      <c r="L13" s="53">
        <f t="shared" si="8"/>
        <v>0</v>
      </c>
      <c r="M13" s="53">
        <f t="shared" si="9"/>
        <v>0</v>
      </c>
      <c r="N13" s="53">
        <f t="shared" si="10"/>
        <v>0</v>
      </c>
      <c r="O13" s="53">
        <f t="shared" si="11"/>
        <v>0</v>
      </c>
      <c r="P13" s="53">
        <f t="shared" si="12"/>
        <v>0</v>
      </c>
      <c r="Q13" s="53">
        <f t="shared" si="13"/>
        <v>0</v>
      </c>
      <c r="R13" s="53">
        <f t="shared" si="14"/>
        <v>0</v>
      </c>
      <c r="S13" s="53">
        <f t="shared" si="15"/>
        <v>0</v>
      </c>
      <c r="T13" s="53">
        <f t="shared" si="16"/>
        <v>0</v>
      </c>
      <c r="U13" s="53">
        <f t="shared" si="17"/>
        <v>0</v>
      </c>
      <c r="V13" s="53">
        <f t="shared" si="18"/>
        <v>0</v>
      </c>
      <c r="W13" s="53">
        <f t="shared" si="19"/>
        <v>0</v>
      </c>
      <c r="X13" s="53">
        <f t="shared" si="20"/>
        <v>0</v>
      </c>
      <c r="Y13" s="53">
        <f t="shared" si="21"/>
        <v>0</v>
      </c>
      <c r="Z13" s="53">
        <f t="shared" si="22"/>
        <v>0</v>
      </c>
      <c r="AA13" s="53">
        <f t="shared" si="23"/>
        <v>0</v>
      </c>
      <c r="AB13" s="53">
        <f t="shared" si="24"/>
        <v>0</v>
      </c>
      <c r="AC13" s="53">
        <f t="shared" si="25"/>
        <v>0</v>
      </c>
      <c r="AD13" s="53">
        <f t="shared" si="26"/>
        <v>0</v>
      </c>
      <c r="AE13" s="53">
        <f t="shared" si="27"/>
        <v>0</v>
      </c>
      <c r="AF13" s="53">
        <f t="shared" si="28"/>
        <v>0</v>
      </c>
      <c r="AG13" s="53">
        <f t="shared" si="29"/>
        <v>0</v>
      </c>
      <c r="AH13" s="53">
        <f t="shared" si="30"/>
        <v>0</v>
      </c>
      <c r="AI13" s="53">
        <f t="shared" si="31"/>
        <v>0</v>
      </c>
      <c r="AJ13" s="53">
        <f t="shared" si="32"/>
        <v>0</v>
      </c>
      <c r="AK13" s="53">
        <f t="shared" si="33"/>
        <v>0</v>
      </c>
      <c r="AL13" s="53">
        <f t="shared" si="34"/>
        <v>0</v>
      </c>
      <c r="AM13" s="53">
        <f t="shared" si="35"/>
        <v>0</v>
      </c>
      <c r="AN13" s="53">
        <f t="shared" si="36"/>
        <v>0</v>
      </c>
      <c r="AO13" s="53">
        <f t="shared" si="37"/>
        <v>0</v>
      </c>
      <c r="AP13" s="53">
        <f t="shared" si="38"/>
        <v>0</v>
      </c>
      <c r="AQ13" s="53">
        <f t="shared" si="39"/>
        <v>0</v>
      </c>
      <c r="AR13" s="53">
        <f t="shared" si="40"/>
        <v>0</v>
      </c>
      <c r="AS13" s="53">
        <f t="shared" si="41"/>
        <v>0</v>
      </c>
      <c r="AT13" s="53">
        <f t="shared" si="42"/>
        <v>0</v>
      </c>
      <c r="AU13" s="53">
        <f t="shared" si="43"/>
        <v>0</v>
      </c>
      <c r="AV13" s="53">
        <f t="shared" si="44"/>
        <v>0</v>
      </c>
      <c r="AW13" s="53">
        <f t="shared" si="45"/>
        <v>0</v>
      </c>
      <c r="AX13" s="53">
        <f t="shared" si="46"/>
        <v>0</v>
      </c>
      <c r="AY13" s="53">
        <f t="shared" si="47"/>
        <v>0</v>
      </c>
      <c r="AZ13" s="53">
        <f t="shared" si="48"/>
        <v>0</v>
      </c>
      <c r="BA13" s="53">
        <f t="shared" si="49"/>
        <v>0</v>
      </c>
      <c r="BB13" s="53">
        <f t="shared" si="50"/>
        <v>0</v>
      </c>
      <c r="BC13" s="53">
        <f t="shared" si="51"/>
        <v>0</v>
      </c>
      <c r="BD13" s="53">
        <f t="shared" si="52"/>
        <v>0</v>
      </c>
      <c r="BE13" s="53">
        <f t="shared" si="53"/>
        <v>0</v>
      </c>
      <c r="BF13" s="53">
        <f t="shared" si="54"/>
        <v>0</v>
      </c>
      <c r="BG13" s="53">
        <f t="shared" si="55"/>
        <v>0</v>
      </c>
      <c r="BH13" s="53">
        <f t="shared" si="55"/>
        <v>0</v>
      </c>
    </row>
    <row r="14" spans="1:60" s="32" customFormat="1" ht="16.05" customHeight="1">
      <c r="A14" s="64" t="str">
        <f>Spielbericht!E16</f>
        <v/>
      </c>
      <c r="B14" s="40">
        <f t="shared" si="0"/>
        <v>0</v>
      </c>
      <c r="E14" s="53" t="e">
        <f t="shared" si="1"/>
        <v>#VALUE!</v>
      </c>
      <c r="F14" s="53">
        <f t="shared" si="2"/>
        <v>54</v>
      </c>
      <c r="G14" s="53">
        <f t="shared" si="3"/>
        <v>0</v>
      </c>
      <c r="H14" s="53">
        <f t="shared" si="4"/>
        <v>0</v>
      </c>
      <c r="I14" s="53">
        <f t="shared" si="5"/>
        <v>0</v>
      </c>
      <c r="J14" s="53">
        <f t="shared" si="6"/>
        <v>0</v>
      </c>
      <c r="K14" s="53">
        <f t="shared" si="7"/>
        <v>0</v>
      </c>
      <c r="L14" s="53">
        <f t="shared" si="8"/>
        <v>0</v>
      </c>
      <c r="M14" s="53">
        <f t="shared" si="9"/>
        <v>0</v>
      </c>
      <c r="N14" s="53">
        <f t="shared" si="10"/>
        <v>0</v>
      </c>
      <c r="O14" s="53">
        <f t="shared" si="11"/>
        <v>0</v>
      </c>
      <c r="P14" s="53">
        <f t="shared" si="12"/>
        <v>0</v>
      </c>
      <c r="Q14" s="53">
        <f t="shared" si="13"/>
        <v>0</v>
      </c>
      <c r="R14" s="53">
        <f t="shared" si="14"/>
        <v>0</v>
      </c>
      <c r="S14" s="53">
        <f t="shared" si="15"/>
        <v>0</v>
      </c>
      <c r="T14" s="53">
        <f t="shared" si="16"/>
        <v>0</v>
      </c>
      <c r="U14" s="53">
        <f t="shared" si="17"/>
        <v>0</v>
      </c>
      <c r="V14" s="53">
        <f t="shared" si="18"/>
        <v>0</v>
      </c>
      <c r="W14" s="53">
        <f t="shared" si="19"/>
        <v>0</v>
      </c>
      <c r="X14" s="53">
        <f t="shared" si="20"/>
        <v>0</v>
      </c>
      <c r="Y14" s="53">
        <f t="shared" si="21"/>
        <v>0</v>
      </c>
      <c r="Z14" s="53">
        <f t="shared" si="22"/>
        <v>0</v>
      </c>
      <c r="AA14" s="53">
        <f t="shared" si="23"/>
        <v>0</v>
      </c>
      <c r="AB14" s="53">
        <f t="shared" si="24"/>
        <v>0</v>
      </c>
      <c r="AC14" s="53">
        <f t="shared" si="25"/>
        <v>0</v>
      </c>
      <c r="AD14" s="53">
        <f t="shared" si="26"/>
        <v>0</v>
      </c>
      <c r="AE14" s="53">
        <f t="shared" si="27"/>
        <v>0</v>
      </c>
      <c r="AF14" s="53">
        <f t="shared" si="28"/>
        <v>0</v>
      </c>
      <c r="AG14" s="53">
        <f t="shared" si="29"/>
        <v>0</v>
      </c>
      <c r="AH14" s="53">
        <f t="shared" si="30"/>
        <v>0</v>
      </c>
      <c r="AI14" s="53">
        <f t="shared" si="31"/>
        <v>0</v>
      </c>
      <c r="AJ14" s="53">
        <f t="shared" si="32"/>
        <v>0</v>
      </c>
      <c r="AK14" s="53">
        <f t="shared" si="33"/>
        <v>0</v>
      </c>
      <c r="AL14" s="53">
        <f t="shared" si="34"/>
        <v>0</v>
      </c>
      <c r="AM14" s="53">
        <f t="shared" si="35"/>
        <v>0</v>
      </c>
      <c r="AN14" s="53">
        <f t="shared" si="36"/>
        <v>0</v>
      </c>
      <c r="AO14" s="53">
        <f t="shared" si="37"/>
        <v>0</v>
      </c>
      <c r="AP14" s="53">
        <f t="shared" si="38"/>
        <v>0</v>
      </c>
      <c r="AQ14" s="53">
        <f t="shared" si="39"/>
        <v>0</v>
      </c>
      <c r="AR14" s="53">
        <f t="shared" si="40"/>
        <v>0</v>
      </c>
      <c r="AS14" s="53">
        <f t="shared" si="41"/>
        <v>0</v>
      </c>
      <c r="AT14" s="53">
        <f t="shared" si="42"/>
        <v>0</v>
      </c>
      <c r="AU14" s="53">
        <f t="shared" si="43"/>
        <v>0</v>
      </c>
      <c r="AV14" s="53">
        <f t="shared" si="44"/>
        <v>0</v>
      </c>
      <c r="AW14" s="53">
        <f t="shared" si="45"/>
        <v>0</v>
      </c>
      <c r="AX14" s="53">
        <f t="shared" si="46"/>
        <v>0</v>
      </c>
      <c r="AY14" s="53">
        <f t="shared" si="47"/>
        <v>0</v>
      </c>
      <c r="AZ14" s="53">
        <f t="shared" si="48"/>
        <v>0</v>
      </c>
      <c r="BA14" s="53">
        <f t="shared" si="49"/>
        <v>0</v>
      </c>
      <c r="BB14" s="53">
        <f t="shared" si="50"/>
        <v>0</v>
      </c>
      <c r="BC14" s="53">
        <f t="shared" si="51"/>
        <v>0</v>
      </c>
      <c r="BD14" s="53">
        <f t="shared" si="52"/>
        <v>0</v>
      </c>
      <c r="BE14" s="53">
        <f t="shared" si="53"/>
        <v>0</v>
      </c>
      <c r="BF14" s="53">
        <f t="shared" si="54"/>
        <v>0</v>
      </c>
      <c r="BG14" s="53">
        <f t="shared" si="55"/>
        <v>0</v>
      </c>
      <c r="BH14" s="53">
        <f t="shared" si="55"/>
        <v>0</v>
      </c>
    </row>
    <row r="15" spans="1:60" s="32" customFormat="1" ht="16.05" customHeight="1">
      <c r="A15" s="37" t="str">
        <f>Spielbericht!E17</f>
        <v/>
      </c>
      <c r="B15" s="40">
        <f t="shared" si="0"/>
        <v>0</v>
      </c>
      <c r="E15" s="53" t="e">
        <f t="shared" si="1"/>
        <v>#VALUE!</v>
      </c>
      <c r="F15" s="53">
        <f t="shared" si="2"/>
        <v>54</v>
      </c>
      <c r="G15" s="53">
        <f t="shared" si="3"/>
        <v>0</v>
      </c>
      <c r="H15" s="53">
        <f t="shared" si="4"/>
        <v>0</v>
      </c>
      <c r="I15" s="53">
        <f t="shared" si="5"/>
        <v>0</v>
      </c>
      <c r="J15" s="53">
        <f t="shared" si="6"/>
        <v>0</v>
      </c>
      <c r="K15" s="53">
        <f t="shared" si="7"/>
        <v>0</v>
      </c>
      <c r="L15" s="53">
        <f t="shared" si="8"/>
        <v>0</v>
      </c>
      <c r="M15" s="53">
        <f t="shared" si="9"/>
        <v>0</v>
      </c>
      <c r="N15" s="53">
        <f t="shared" si="10"/>
        <v>0</v>
      </c>
      <c r="O15" s="53">
        <f t="shared" si="11"/>
        <v>0</v>
      </c>
      <c r="P15" s="53">
        <f t="shared" si="12"/>
        <v>0</v>
      </c>
      <c r="Q15" s="53">
        <f t="shared" si="13"/>
        <v>0</v>
      </c>
      <c r="R15" s="53">
        <f t="shared" si="14"/>
        <v>0</v>
      </c>
      <c r="S15" s="53">
        <f t="shared" si="15"/>
        <v>0</v>
      </c>
      <c r="T15" s="53">
        <f t="shared" si="16"/>
        <v>0</v>
      </c>
      <c r="U15" s="53">
        <f t="shared" si="17"/>
        <v>0</v>
      </c>
      <c r="V15" s="53">
        <f t="shared" si="18"/>
        <v>0</v>
      </c>
      <c r="W15" s="53">
        <f t="shared" si="19"/>
        <v>0</v>
      </c>
      <c r="X15" s="53">
        <f t="shared" si="20"/>
        <v>0</v>
      </c>
      <c r="Y15" s="53">
        <f t="shared" si="21"/>
        <v>0</v>
      </c>
      <c r="Z15" s="53">
        <f t="shared" si="22"/>
        <v>0</v>
      </c>
      <c r="AA15" s="53">
        <f t="shared" si="23"/>
        <v>0</v>
      </c>
      <c r="AB15" s="53">
        <f t="shared" si="24"/>
        <v>0</v>
      </c>
      <c r="AC15" s="53">
        <f t="shared" si="25"/>
        <v>0</v>
      </c>
      <c r="AD15" s="53">
        <f t="shared" si="26"/>
        <v>0</v>
      </c>
      <c r="AE15" s="53">
        <f t="shared" si="27"/>
        <v>0</v>
      </c>
      <c r="AF15" s="53">
        <f t="shared" si="28"/>
        <v>0</v>
      </c>
      <c r="AG15" s="53">
        <f t="shared" si="29"/>
        <v>0</v>
      </c>
      <c r="AH15" s="53">
        <f t="shared" si="30"/>
        <v>0</v>
      </c>
      <c r="AI15" s="53">
        <f t="shared" si="31"/>
        <v>0</v>
      </c>
      <c r="AJ15" s="53">
        <f t="shared" si="32"/>
        <v>0</v>
      </c>
      <c r="AK15" s="53">
        <f t="shared" si="33"/>
        <v>0</v>
      </c>
      <c r="AL15" s="53">
        <f t="shared" si="34"/>
        <v>0</v>
      </c>
      <c r="AM15" s="53">
        <f t="shared" si="35"/>
        <v>0</v>
      </c>
      <c r="AN15" s="53">
        <f t="shared" si="36"/>
        <v>0</v>
      </c>
      <c r="AO15" s="53">
        <f t="shared" si="37"/>
        <v>0</v>
      </c>
      <c r="AP15" s="53">
        <f t="shared" si="38"/>
        <v>0</v>
      </c>
      <c r="AQ15" s="53">
        <f t="shared" si="39"/>
        <v>0</v>
      </c>
      <c r="AR15" s="53">
        <f t="shared" si="40"/>
        <v>0</v>
      </c>
      <c r="AS15" s="53">
        <f t="shared" si="41"/>
        <v>0</v>
      </c>
      <c r="AT15" s="53">
        <f t="shared" si="42"/>
        <v>0</v>
      </c>
      <c r="AU15" s="53">
        <f t="shared" si="43"/>
        <v>0</v>
      </c>
      <c r="AV15" s="53">
        <f t="shared" si="44"/>
        <v>0</v>
      </c>
      <c r="AW15" s="53">
        <f t="shared" si="45"/>
        <v>0</v>
      </c>
      <c r="AX15" s="53">
        <f t="shared" si="46"/>
        <v>0</v>
      </c>
      <c r="AY15" s="53">
        <f t="shared" si="47"/>
        <v>0</v>
      </c>
      <c r="AZ15" s="53">
        <f t="shared" si="48"/>
        <v>0</v>
      </c>
      <c r="BA15" s="53">
        <f t="shared" si="49"/>
        <v>0</v>
      </c>
      <c r="BB15" s="53">
        <f t="shared" si="50"/>
        <v>0</v>
      </c>
      <c r="BC15" s="53">
        <f t="shared" si="51"/>
        <v>0</v>
      </c>
      <c r="BD15" s="53">
        <f t="shared" si="52"/>
        <v>0</v>
      </c>
      <c r="BE15" s="53">
        <f t="shared" si="53"/>
        <v>0</v>
      </c>
      <c r="BF15" s="53">
        <f t="shared" si="54"/>
        <v>0</v>
      </c>
      <c r="BG15" s="53">
        <f t="shared" si="55"/>
        <v>0</v>
      </c>
      <c r="BH15" s="53">
        <f t="shared" si="55"/>
        <v>0</v>
      </c>
    </row>
    <row r="16" spans="1:60" s="32" customFormat="1" ht="16.05" customHeight="1">
      <c r="A16" s="37" t="str">
        <f>Spielbericht!E18</f>
        <v/>
      </c>
      <c r="B16" s="40">
        <f t="shared" si="0"/>
        <v>0</v>
      </c>
      <c r="E16" s="53" t="e">
        <f t="shared" si="1"/>
        <v>#VALUE!</v>
      </c>
      <c r="F16" s="53">
        <f t="shared" si="2"/>
        <v>54</v>
      </c>
      <c r="G16" s="53">
        <f t="shared" si="3"/>
        <v>0</v>
      </c>
      <c r="H16" s="53">
        <f t="shared" si="4"/>
        <v>0</v>
      </c>
      <c r="I16" s="53">
        <f t="shared" si="5"/>
        <v>0</v>
      </c>
      <c r="J16" s="53">
        <f t="shared" si="6"/>
        <v>0</v>
      </c>
      <c r="K16" s="53">
        <f t="shared" si="7"/>
        <v>0</v>
      </c>
      <c r="L16" s="53">
        <f t="shared" si="8"/>
        <v>0</v>
      </c>
      <c r="M16" s="53">
        <f t="shared" si="9"/>
        <v>0</v>
      </c>
      <c r="N16" s="53">
        <f t="shared" si="10"/>
        <v>0</v>
      </c>
      <c r="O16" s="53">
        <f t="shared" si="11"/>
        <v>0</v>
      </c>
      <c r="P16" s="53">
        <f t="shared" si="12"/>
        <v>0</v>
      </c>
      <c r="Q16" s="53">
        <f t="shared" si="13"/>
        <v>0</v>
      </c>
      <c r="R16" s="53">
        <f t="shared" si="14"/>
        <v>0</v>
      </c>
      <c r="S16" s="53">
        <f t="shared" si="15"/>
        <v>0</v>
      </c>
      <c r="T16" s="53">
        <f t="shared" si="16"/>
        <v>0</v>
      </c>
      <c r="U16" s="53">
        <f t="shared" si="17"/>
        <v>0</v>
      </c>
      <c r="V16" s="53">
        <f t="shared" si="18"/>
        <v>0</v>
      </c>
      <c r="W16" s="53">
        <f t="shared" si="19"/>
        <v>0</v>
      </c>
      <c r="X16" s="53">
        <f t="shared" si="20"/>
        <v>0</v>
      </c>
      <c r="Y16" s="53">
        <f t="shared" si="21"/>
        <v>0</v>
      </c>
      <c r="Z16" s="53">
        <f t="shared" si="22"/>
        <v>0</v>
      </c>
      <c r="AA16" s="53">
        <f t="shared" si="23"/>
        <v>0</v>
      </c>
      <c r="AB16" s="53">
        <f t="shared" si="24"/>
        <v>0</v>
      </c>
      <c r="AC16" s="53">
        <f t="shared" si="25"/>
        <v>0</v>
      </c>
      <c r="AD16" s="53">
        <f t="shared" si="26"/>
        <v>0</v>
      </c>
      <c r="AE16" s="53">
        <f t="shared" si="27"/>
        <v>0</v>
      </c>
      <c r="AF16" s="53">
        <f t="shared" si="28"/>
        <v>0</v>
      </c>
      <c r="AG16" s="53">
        <f t="shared" si="29"/>
        <v>0</v>
      </c>
      <c r="AH16" s="53">
        <f t="shared" si="30"/>
        <v>0</v>
      </c>
      <c r="AI16" s="53">
        <f t="shared" si="31"/>
        <v>0</v>
      </c>
      <c r="AJ16" s="53">
        <f t="shared" si="32"/>
        <v>0</v>
      </c>
      <c r="AK16" s="53">
        <f t="shared" si="33"/>
        <v>0</v>
      </c>
      <c r="AL16" s="53">
        <f t="shared" si="34"/>
        <v>0</v>
      </c>
      <c r="AM16" s="53">
        <f t="shared" si="35"/>
        <v>0</v>
      </c>
      <c r="AN16" s="53">
        <f t="shared" si="36"/>
        <v>0</v>
      </c>
      <c r="AO16" s="53">
        <f t="shared" si="37"/>
        <v>0</v>
      </c>
      <c r="AP16" s="53">
        <f t="shared" si="38"/>
        <v>0</v>
      </c>
      <c r="AQ16" s="53">
        <f t="shared" si="39"/>
        <v>0</v>
      </c>
      <c r="AR16" s="53">
        <f t="shared" si="40"/>
        <v>0</v>
      </c>
      <c r="AS16" s="53">
        <f t="shared" si="41"/>
        <v>0</v>
      </c>
      <c r="AT16" s="53">
        <f t="shared" si="42"/>
        <v>0</v>
      </c>
      <c r="AU16" s="53">
        <f t="shared" si="43"/>
        <v>0</v>
      </c>
      <c r="AV16" s="53">
        <f t="shared" si="44"/>
        <v>0</v>
      </c>
      <c r="AW16" s="53">
        <f t="shared" si="45"/>
        <v>0</v>
      </c>
      <c r="AX16" s="53">
        <f t="shared" si="46"/>
        <v>0</v>
      </c>
      <c r="AY16" s="53">
        <f t="shared" si="47"/>
        <v>0</v>
      </c>
      <c r="AZ16" s="53">
        <f t="shared" si="48"/>
        <v>0</v>
      </c>
      <c r="BA16" s="53">
        <f t="shared" si="49"/>
        <v>0</v>
      </c>
      <c r="BB16" s="53">
        <f t="shared" si="50"/>
        <v>0</v>
      </c>
      <c r="BC16" s="53">
        <f t="shared" si="51"/>
        <v>0</v>
      </c>
      <c r="BD16" s="53">
        <f t="shared" si="52"/>
        <v>0</v>
      </c>
      <c r="BE16" s="53">
        <f t="shared" si="53"/>
        <v>0</v>
      </c>
      <c r="BF16" s="53">
        <f t="shared" si="54"/>
        <v>0</v>
      </c>
      <c r="BG16" s="53">
        <f t="shared" si="55"/>
        <v>0</v>
      </c>
      <c r="BH16" s="53">
        <f t="shared" si="55"/>
        <v>0</v>
      </c>
    </row>
    <row r="17" spans="1:60" s="32" customFormat="1" ht="16.05" customHeight="1">
      <c r="A17" s="37" t="str">
        <f>Spielbericht!E19</f>
        <v/>
      </c>
      <c r="B17" s="40">
        <f t="shared" si="0"/>
        <v>0</v>
      </c>
      <c r="C17" s="38"/>
      <c r="E17" s="53" t="e">
        <f t="shared" si="1"/>
        <v>#VALUE!</v>
      </c>
      <c r="F17" s="53">
        <f t="shared" si="2"/>
        <v>54</v>
      </c>
      <c r="G17" s="53">
        <f t="shared" si="3"/>
        <v>0</v>
      </c>
      <c r="H17" s="53">
        <f t="shared" si="4"/>
        <v>0</v>
      </c>
      <c r="I17" s="53">
        <f t="shared" si="5"/>
        <v>0</v>
      </c>
      <c r="J17" s="53">
        <f t="shared" si="6"/>
        <v>0</v>
      </c>
      <c r="K17" s="53">
        <f t="shared" si="7"/>
        <v>0</v>
      </c>
      <c r="L17" s="53">
        <f t="shared" si="8"/>
        <v>0</v>
      </c>
      <c r="M17" s="53">
        <f t="shared" si="9"/>
        <v>0</v>
      </c>
      <c r="N17" s="53">
        <f t="shared" si="10"/>
        <v>0</v>
      </c>
      <c r="O17" s="53">
        <f t="shared" si="11"/>
        <v>0</v>
      </c>
      <c r="P17" s="53">
        <f t="shared" si="12"/>
        <v>0</v>
      </c>
      <c r="Q17" s="53">
        <f t="shared" si="13"/>
        <v>0</v>
      </c>
      <c r="R17" s="53">
        <f t="shared" si="14"/>
        <v>0</v>
      </c>
      <c r="S17" s="53">
        <f t="shared" si="15"/>
        <v>0</v>
      </c>
      <c r="T17" s="53">
        <f t="shared" si="16"/>
        <v>0</v>
      </c>
      <c r="U17" s="53">
        <f t="shared" si="17"/>
        <v>0</v>
      </c>
      <c r="V17" s="53">
        <f t="shared" si="18"/>
        <v>0</v>
      </c>
      <c r="W17" s="53">
        <f t="shared" si="19"/>
        <v>0</v>
      </c>
      <c r="X17" s="53">
        <f t="shared" si="20"/>
        <v>0</v>
      </c>
      <c r="Y17" s="53">
        <f t="shared" si="21"/>
        <v>0</v>
      </c>
      <c r="Z17" s="53">
        <f t="shared" si="22"/>
        <v>0</v>
      </c>
      <c r="AA17" s="53">
        <f t="shared" si="23"/>
        <v>0</v>
      </c>
      <c r="AB17" s="53">
        <f t="shared" si="24"/>
        <v>0</v>
      </c>
      <c r="AC17" s="53">
        <f t="shared" si="25"/>
        <v>0</v>
      </c>
      <c r="AD17" s="53">
        <f t="shared" si="26"/>
        <v>0</v>
      </c>
      <c r="AE17" s="53">
        <f t="shared" si="27"/>
        <v>0</v>
      </c>
      <c r="AF17" s="53">
        <f t="shared" si="28"/>
        <v>0</v>
      </c>
      <c r="AG17" s="53">
        <f t="shared" si="29"/>
        <v>0</v>
      </c>
      <c r="AH17" s="53">
        <f t="shared" si="30"/>
        <v>0</v>
      </c>
      <c r="AI17" s="53">
        <f t="shared" si="31"/>
        <v>0</v>
      </c>
      <c r="AJ17" s="53">
        <f t="shared" si="32"/>
        <v>0</v>
      </c>
      <c r="AK17" s="53">
        <f t="shared" si="33"/>
        <v>0</v>
      </c>
      <c r="AL17" s="53">
        <f t="shared" si="34"/>
        <v>0</v>
      </c>
      <c r="AM17" s="53">
        <f t="shared" si="35"/>
        <v>0</v>
      </c>
      <c r="AN17" s="53">
        <f t="shared" si="36"/>
        <v>0</v>
      </c>
      <c r="AO17" s="53">
        <f t="shared" si="37"/>
        <v>0</v>
      </c>
      <c r="AP17" s="53">
        <f t="shared" si="38"/>
        <v>0</v>
      </c>
      <c r="AQ17" s="53">
        <f t="shared" si="39"/>
        <v>0</v>
      </c>
      <c r="AR17" s="53">
        <f t="shared" si="40"/>
        <v>0</v>
      </c>
      <c r="AS17" s="53">
        <f t="shared" si="41"/>
        <v>0</v>
      </c>
      <c r="AT17" s="53">
        <f t="shared" si="42"/>
        <v>0</v>
      </c>
      <c r="AU17" s="53">
        <f t="shared" si="43"/>
        <v>0</v>
      </c>
      <c r="AV17" s="53">
        <f t="shared" si="44"/>
        <v>0</v>
      </c>
      <c r="AW17" s="53">
        <f t="shared" si="45"/>
        <v>0</v>
      </c>
      <c r="AX17" s="53">
        <f t="shared" si="46"/>
        <v>0</v>
      </c>
      <c r="AY17" s="53">
        <f t="shared" si="47"/>
        <v>0</v>
      </c>
      <c r="AZ17" s="53">
        <f t="shared" si="48"/>
        <v>0</v>
      </c>
      <c r="BA17" s="53">
        <f t="shared" si="49"/>
        <v>0</v>
      </c>
      <c r="BB17" s="53">
        <f t="shared" si="50"/>
        <v>0</v>
      </c>
      <c r="BC17" s="53">
        <f t="shared" si="51"/>
        <v>0</v>
      </c>
      <c r="BD17" s="53">
        <f t="shared" si="52"/>
        <v>0</v>
      </c>
      <c r="BE17" s="53">
        <f t="shared" si="53"/>
        <v>0</v>
      </c>
      <c r="BF17" s="53">
        <f t="shared" si="54"/>
        <v>0</v>
      </c>
      <c r="BG17" s="53">
        <f t="shared" si="55"/>
        <v>0</v>
      </c>
      <c r="BH17" s="53">
        <f t="shared" si="55"/>
        <v>0</v>
      </c>
    </row>
    <row r="18" spans="1:60" s="32" customFormat="1" ht="16.05" customHeight="1" thickBot="1">
      <c r="A18" s="37" t="str">
        <f>Spielbericht!E20</f>
        <v/>
      </c>
      <c r="B18" s="40">
        <f t="shared" si="0"/>
        <v>0</v>
      </c>
      <c r="C18" s="38"/>
      <c r="E18" s="53" t="e">
        <f t="shared" si="1"/>
        <v>#VALUE!</v>
      </c>
      <c r="F18" s="53">
        <f t="shared" si="2"/>
        <v>54</v>
      </c>
      <c r="G18" s="53">
        <f t="shared" si="3"/>
        <v>0</v>
      </c>
      <c r="H18" s="53">
        <f t="shared" si="4"/>
        <v>0</v>
      </c>
      <c r="I18" s="53">
        <f t="shared" si="5"/>
        <v>0</v>
      </c>
      <c r="J18" s="53">
        <f t="shared" si="6"/>
        <v>0</v>
      </c>
      <c r="K18" s="53">
        <f t="shared" si="7"/>
        <v>0</v>
      </c>
      <c r="L18" s="53">
        <f t="shared" si="8"/>
        <v>0</v>
      </c>
      <c r="M18" s="53">
        <f t="shared" si="9"/>
        <v>0</v>
      </c>
      <c r="N18" s="53">
        <f t="shared" si="10"/>
        <v>0</v>
      </c>
      <c r="O18" s="53">
        <f t="shared" si="11"/>
        <v>0</v>
      </c>
      <c r="P18" s="53">
        <f t="shared" si="12"/>
        <v>0</v>
      </c>
      <c r="Q18" s="53">
        <f t="shared" si="13"/>
        <v>0</v>
      </c>
      <c r="R18" s="53">
        <f t="shared" si="14"/>
        <v>0</v>
      </c>
      <c r="S18" s="53">
        <f t="shared" si="15"/>
        <v>0</v>
      </c>
      <c r="T18" s="53">
        <f t="shared" si="16"/>
        <v>0</v>
      </c>
      <c r="U18" s="53">
        <f t="shared" si="17"/>
        <v>0</v>
      </c>
      <c r="V18" s="53">
        <f t="shared" si="18"/>
        <v>0</v>
      </c>
      <c r="W18" s="53">
        <f t="shared" si="19"/>
        <v>0</v>
      </c>
      <c r="X18" s="53">
        <f t="shared" si="20"/>
        <v>0</v>
      </c>
      <c r="Y18" s="53">
        <f t="shared" si="21"/>
        <v>0</v>
      </c>
      <c r="Z18" s="53">
        <f t="shared" si="22"/>
        <v>0</v>
      </c>
      <c r="AA18" s="53">
        <f t="shared" si="23"/>
        <v>0</v>
      </c>
      <c r="AB18" s="53">
        <f t="shared" si="24"/>
        <v>0</v>
      </c>
      <c r="AC18" s="53">
        <f t="shared" si="25"/>
        <v>0</v>
      </c>
      <c r="AD18" s="53">
        <f t="shared" si="26"/>
        <v>0</v>
      </c>
      <c r="AE18" s="53">
        <f t="shared" si="27"/>
        <v>0</v>
      </c>
      <c r="AF18" s="53">
        <f t="shared" si="28"/>
        <v>0</v>
      </c>
      <c r="AG18" s="53">
        <f t="shared" si="29"/>
        <v>0</v>
      </c>
      <c r="AH18" s="53">
        <f t="shared" si="30"/>
        <v>0</v>
      </c>
      <c r="AI18" s="53">
        <f t="shared" si="31"/>
        <v>0</v>
      </c>
      <c r="AJ18" s="53">
        <f t="shared" si="32"/>
        <v>0</v>
      </c>
      <c r="AK18" s="53">
        <f t="shared" si="33"/>
        <v>0</v>
      </c>
      <c r="AL18" s="53">
        <f t="shared" si="34"/>
        <v>0</v>
      </c>
      <c r="AM18" s="53">
        <f t="shared" si="35"/>
        <v>0</v>
      </c>
      <c r="AN18" s="53">
        <f t="shared" si="36"/>
        <v>0</v>
      </c>
      <c r="AO18" s="53">
        <f t="shared" si="37"/>
        <v>0</v>
      </c>
      <c r="AP18" s="53">
        <f t="shared" si="38"/>
        <v>0</v>
      </c>
      <c r="AQ18" s="53">
        <f t="shared" si="39"/>
        <v>0</v>
      </c>
      <c r="AR18" s="53">
        <f t="shared" si="40"/>
        <v>0</v>
      </c>
      <c r="AS18" s="53">
        <f t="shared" si="41"/>
        <v>0</v>
      </c>
      <c r="AT18" s="53">
        <f t="shared" si="42"/>
        <v>0</v>
      </c>
      <c r="AU18" s="53">
        <f t="shared" si="43"/>
        <v>0</v>
      </c>
      <c r="AV18" s="53">
        <f t="shared" si="44"/>
        <v>0</v>
      </c>
      <c r="AW18" s="53">
        <f t="shared" si="45"/>
        <v>0</v>
      </c>
      <c r="AX18" s="53">
        <f t="shared" si="46"/>
        <v>0</v>
      </c>
      <c r="AY18" s="53">
        <f t="shared" si="47"/>
        <v>0</v>
      </c>
      <c r="AZ18" s="53">
        <f t="shared" si="48"/>
        <v>0</v>
      </c>
      <c r="BA18" s="53">
        <f t="shared" si="49"/>
        <v>0</v>
      </c>
      <c r="BB18" s="53">
        <f t="shared" si="50"/>
        <v>0</v>
      </c>
      <c r="BC18" s="53">
        <f t="shared" si="51"/>
        <v>0</v>
      </c>
      <c r="BD18" s="53">
        <f t="shared" si="52"/>
        <v>0</v>
      </c>
      <c r="BE18" s="53">
        <f t="shared" si="53"/>
        <v>0</v>
      </c>
      <c r="BF18" s="53">
        <f t="shared" si="54"/>
        <v>0</v>
      </c>
      <c r="BG18" s="53">
        <f t="shared" si="55"/>
        <v>0</v>
      </c>
      <c r="BH18" s="53">
        <f t="shared" si="55"/>
        <v>0</v>
      </c>
    </row>
    <row r="19" spans="1:60" s="32" customFormat="1" ht="16.05" customHeight="1" thickBot="1">
      <c r="A19" s="80" t="str">
        <f>Spielbericht!E21</f>
        <v/>
      </c>
      <c r="B19" s="35">
        <f t="shared" si="0"/>
        <v>0</v>
      </c>
      <c r="C19" s="42">
        <f>SUM(A14:A19)</f>
        <v>0</v>
      </c>
      <c r="E19" s="53" t="e">
        <f t="shared" si="1"/>
        <v>#VALUE!</v>
      </c>
      <c r="F19" s="53">
        <f t="shared" si="2"/>
        <v>54</v>
      </c>
      <c r="G19" s="53">
        <f t="shared" si="3"/>
        <v>0</v>
      </c>
      <c r="H19" s="53">
        <f t="shared" si="4"/>
        <v>0</v>
      </c>
      <c r="I19" s="53">
        <f t="shared" si="5"/>
        <v>0</v>
      </c>
      <c r="J19" s="53">
        <f t="shared" si="6"/>
        <v>0</v>
      </c>
      <c r="K19" s="53">
        <f t="shared" si="7"/>
        <v>0</v>
      </c>
      <c r="L19" s="53">
        <f t="shared" si="8"/>
        <v>0</v>
      </c>
      <c r="M19" s="53">
        <f t="shared" si="9"/>
        <v>0</v>
      </c>
      <c r="N19" s="53">
        <f t="shared" si="10"/>
        <v>0</v>
      </c>
      <c r="O19" s="53">
        <f t="shared" si="11"/>
        <v>0</v>
      </c>
      <c r="P19" s="53">
        <f t="shared" si="12"/>
        <v>0</v>
      </c>
      <c r="Q19" s="53">
        <f t="shared" si="13"/>
        <v>0</v>
      </c>
      <c r="R19" s="53">
        <f t="shared" si="14"/>
        <v>0</v>
      </c>
      <c r="S19" s="53">
        <f t="shared" si="15"/>
        <v>0</v>
      </c>
      <c r="T19" s="53">
        <f t="shared" si="16"/>
        <v>0</v>
      </c>
      <c r="U19" s="53">
        <f t="shared" si="17"/>
        <v>0</v>
      </c>
      <c r="V19" s="53">
        <f t="shared" si="18"/>
        <v>0</v>
      </c>
      <c r="W19" s="53">
        <f t="shared" si="19"/>
        <v>0</v>
      </c>
      <c r="X19" s="53">
        <f t="shared" si="20"/>
        <v>0</v>
      </c>
      <c r="Y19" s="53">
        <f t="shared" si="21"/>
        <v>0</v>
      </c>
      <c r="Z19" s="53">
        <f t="shared" si="22"/>
        <v>0</v>
      </c>
      <c r="AA19" s="53">
        <f t="shared" si="23"/>
        <v>0</v>
      </c>
      <c r="AB19" s="53">
        <f t="shared" si="24"/>
        <v>0</v>
      </c>
      <c r="AC19" s="53">
        <f t="shared" si="25"/>
        <v>0</v>
      </c>
      <c r="AD19" s="53">
        <f t="shared" si="26"/>
        <v>0</v>
      </c>
      <c r="AE19" s="53">
        <f t="shared" si="27"/>
        <v>0</v>
      </c>
      <c r="AF19" s="53">
        <f t="shared" si="28"/>
        <v>0</v>
      </c>
      <c r="AG19" s="53">
        <f t="shared" si="29"/>
        <v>0</v>
      </c>
      <c r="AH19" s="53">
        <f t="shared" si="30"/>
        <v>0</v>
      </c>
      <c r="AI19" s="53">
        <f t="shared" si="31"/>
        <v>0</v>
      </c>
      <c r="AJ19" s="53">
        <f t="shared" si="32"/>
        <v>0</v>
      </c>
      <c r="AK19" s="53">
        <f t="shared" si="33"/>
        <v>0</v>
      </c>
      <c r="AL19" s="53">
        <f t="shared" si="34"/>
        <v>0</v>
      </c>
      <c r="AM19" s="53">
        <f t="shared" si="35"/>
        <v>0</v>
      </c>
      <c r="AN19" s="53">
        <f t="shared" si="36"/>
        <v>0</v>
      </c>
      <c r="AO19" s="53">
        <f t="shared" si="37"/>
        <v>0</v>
      </c>
      <c r="AP19" s="53">
        <f t="shared" si="38"/>
        <v>0</v>
      </c>
      <c r="AQ19" s="53">
        <f t="shared" si="39"/>
        <v>0</v>
      </c>
      <c r="AR19" s="53">
        <f t="shared" si="40"/>
        <v>0</v>
      </c>
      <c r="AS19" s="53">
        <f t="shared" si="41"/>
        <v>0</v>
      </c>
      <c r="AT19" s="53">
        <f t="shared" si="42"/>
        <v>0</v>
      </c>
      <c r="AU19" s="53">
        <f t="shared" si="43"/>
        <v>0</v>
      </c>
      <c r="AV19" s="53">
        <f t="shared" si="44"/>
        <v>0</v>
      </c>
      <c r="AW19" s="53">
        <f t="shared" si="45"/>
        <v>0</v>
      </c>
      <c r="AX19" s="53">
        <f t="shared" si="46"/>
        <v>0</v>
      </c>
      <c r="AY19" s="53">
        <f t="shared" si="47"/>
        <v>0</v>
      </c>
      <c r="AZ19" s="53">
        <f t="shared" si="48"/>
        <v>0</v>
      </c>
      <c r="BA19" s="53">
        <f t="shared" si="49"/>
        <v>0</v>
      </c>
      <c r="BB19" s="53">
        <f t="shared" si="50"/>
        <v>0</v>
      </c>
      <c r="BC19" s="53">
        <f t="shared" si="51"/>
        <v>0</v>
      </c>
      <c r="BD19" s="53">
        <f t="shared" si="52"/>
        <v>0</v>
      </c>
      <c r="BE19" s="53">
        <f t="shared" si="53"/>
        <v>0</v>
      </c>
      <c r="BF19" s="53">
        <f t="shared" si="54"/>
        <v>0</v>
      </c>
      <c r="BG19" s="53">
        <f t="shared" si="55"/>
        <v>0</v>
      </c>
      <c r="BH19" s="53">
        <f t="shared" si="55"/>
        <v>0</v>
      </c>
    </row>
    <row r="20" spans="1:60" ht="16.05" customHeight="1">
      <c r="A20" s="64" t="str">
        <f>Spielbericht!M16</f>
        <v/>
      </c>
      <c r="B20" s="40">
        <f t="shared" si="0"/>
        <v>0</v>
      </c>
      <c r="E20" s="53" t="e">
        <f t="shared" si="1"/>
        <v>#VALUE!</v>
      </c>
      <c r="F20" s="53">
        <f t="shared" si="2"/>
        <v>54</v>
      </c>
      <c r="G20" s="53">
        <f t="shared" si="3"/>
        <v>0</v>
      </c>
      <c r="H20" s="53">
        <f t="shared" si="4"/>
        <v>0</v>
      </c>
      <c r="I20" s="53">
        <f t="shared" si="5"/>
        <v>0</v>
      </c>
      <c r="J20" s="53">
        <f t="shared" si="6"/>
        <v>0</v>
      </c>
      <c r="K20" s="53">
        <f t="shared" si="7"/>
        <v>0</v>
      </c>
      <c r="L20" s="53">
        <f t="shared" si="8"/>
        <v>0</v>
      </c>
      <c r="M20" s="53">
        <f t="shared" si="9"/>
        <v>0</v>
      </c>
      <c r="N20" s="53">
        <f t="shared" si="10"/>
        <v>0</v>
      </c>
      <c r="O20" s="53">
        <f t="shared" si="11"/>
        <v>0</v>
      </c>
      <c r="P20" s="53">
        <f t="shared" si="12"/>
        <v>0</v>
      </c>
      <c r="Q20" s="53">
        <f t="shared" si="13"/>
        <v>0</v>
      </c>
      <c r="R20" s="53">
        <f t="shared" si="14"/>
        <v>0</v>
      </c>
      <c r="S20" s="53">
        <f t="shared" si="15"/>
        <v>0</v>
      </c>
      <c r="T20" s="53">
        <f t="shared" si="16"/>
        <v>0</v>
      </c>
      <c r="U20" s="53">
        <f t="shared" si="17"/>
        <v>0</v>
      </c>
      <c r="V20" s="53">
        <f t="shared" si="18"/>
        <v>0</v>
      </c>
      <c r="W20" s="53">
        <f t="shared" si="19"/>
        <v>0</v>
      </c>
      <c r="X20" s="53">
        <f t="shared" si="20"/>
        <v>0</v>
      </c>
      <c r="Y20" s="53">
        <f t="shared" si="21"/>
        <v>0</v>
      </c>
      <c r="Z20" s="53">
        <f t="shared" si="22"/>
        <v>0</v>
      </c>
      <c r="AA20" s="53">
        <f t="shared" si="23"/>
        <v>0</v>
      </c>
      <c r="AB20" s="53">
        <f t="shared" si="24"/>
        <v>0</v>
      </c>
      <c r="AC20" s="53">
        <f t="shared" si="25"/>
        <v>0</v>
      </c>
      <c r="AD20" s="53">
        <f t="shared" si="26"/>
        <v>0</v>
      </c>
      <c r="AE20" s="53">
        <f t="shared" si="27"/>
        <v>0</v>
      </c>
      <c r="AF20" s="53">
        <f t="shared" si="28"/>
        <v>0</v>
      </c>
      <c r="AG20" s="53">
        <f t="shared" si="29"/>
        <v>0</v>
      </c>
      <c r="AH20" s="53">
        <f t="shared" si="30"/>
        <v>0</v>
      </c>
      <c r="AI20" s="53">
        <f t="shared" si="31"/>
        <v>0</v>
      </c>
      <c r="AJ20" s="53">
        <f t="shared" si="32"/>
        <v>0</v>
      </c>
      <c r="AK20" s="53">
        <f t="shared" si="33"/>
        <v>0</v>
      </c>
      <c r="AL20" s="53">
        <f t="shared" si="34"/>
        <v>0</v>
      </c>
      <c r="AM20" s="53">
        <f t="shared" si="35"/>
        <v>0</v>
      </c>
      <c r="AN20" s="53">
        <f t="shared" si="36"/>
        <v>0</v>
      </c>
      <c r="AO20" s="53">
        <f t="shared" si="37"/>
        <v>0</v>
      </c>
      <c r="AP20" s="53">
        <f t="shared" si="38"/>
        <v>0</v>
      </c>
      <c r="AQ20" s="53">
        <f t="shared" si="39"/>
        <v>0</v>
      </c>
      <c r="AR20" s="53">
        <f t="shared" si="40"/>
        <v>0</v>
      </c>
      <c r="AS20" s="53">
        <f t="shared" si="41"/>
        <v>0</v>
      </c>
      <c r="AT20" s="53">
        <f t="shared" si="42"/>
        <v>0</v>
      </c>
      <c r="AU20" s="53">
        <f t="shared" si="43"/>
        <v>0</v>
      </c>
      <c r="AV20" s="53">
        <f t="shared" si="44"/>
        <v>0</v>
      </c>
      <c r="AW20" s="53">
        <f t="shared" si="45"/>
        <v>0</v>
      </c>
      <c r="AX20" s="53">
        <f t="shared" si="46"/>
        <v>0</v>
      </c>
      <c r="AY20" s="53">
        <f t="shared" si="47"/>
        <v>0</v>
      </c>
      <c r="AZ20" s="53">
        <f t="shared" si="48"/>
        <v>0</v>
      </c>
      <c r="BA20" s="53">
        <f t="shared" si="49"/>
        <v>0</v>
      </c>
      <c r="BB20" s="53">
        <f t="shared" si="50"/>
        <v>0</v>
      </c>
      <c r="BC20" s="53">
        <f t="shared" si="51"/>
        <v>0</v>
      </c>
      <c r="BD20" s="53">
        <f t="shared" si="52"/>
        <v>0</v>
      </c>
      <c r="BE20" s="53">
        <f t="shared" si="53"/>
        <v>0</v>
      </c>
      <c r="BF20" s="53">
        <f t="shared" si="54"/>
        <v>0</v>
      </c>
      <c r="BG20" s="53">
        <f t="shared" si="55"/>
        <v>0</v>
      </c>
      <c r="BH20" s="53">
        <f t="shared" si="55"/>
        <v>0</v>
      </c>
    </row>
    <row r="21" spans="1:60" ht="16.05" customHeight="1">
      <c r="A21" s="37" t="str">
        <f>Spielbericht!M17</f>
        <v/>
      </c>
      <c r="B21" s="40">
        <f t="shared" si="0"/>
        <v>0</v>
      </c>
      <c r="E21" s="53" t="e">
        <f t="shared" si="1"/>
        <v>#VALUE!</v>
      </c>
      <c r="F21" s="53">
        <f t="shared" si="2"/>
        <v>54</v>
      </c>
      <c r="G21" s="53">
        <f t="shared" si="3"/>
        <v>0</v>
      </c>
      <c r="H21" s="53">
        <f t="shared" si="4"/>
        <v>0</v>
      </c>
      <c r="I21" s="53">
        <f t="shared" si="5"/>
        <v>0</v>
      </c>
      <c r="J21" s="53">
        <f t="shared" si="6"/>
        <v>0</v>
      </c>
      <c r="K21" s="53">
        <f t="shared" si="7"/>
        <v>0</v>
      </c>
      <c r="L21" s="53">
        <f t="shared" si="8"/>
        <v>0</v>
      </c>
      <c r="M21" s="53">
        <f t="shared" si="9"/>
        <v>0</v>
      </c>
      <c r="N21" s="53">
        <f t="shared" si="10"/>
        <v>0</v>
      </c>
      <c r="O21" s="53">
        <f t="shared" si="11"/>
        <v>0</v>
      </c>
      <c r="P21" s="53">
        <f t="shared" si="12"/>
        <v>0</v>
      </c>
      <c r="Q21" s="53">
        <f t="shared" si="13"/>
        <v>0</v>
      </c>
      <c r="R21" s="53">
        <f t="shared" si="14"/>
        <v>0</v>
      </c>
      <c r="S21" s="53">
        <f t="shared" si="15"/>
        <v>0</v>
      </c>
      <c r="T21" s="53">
        <f t="shared" si="16"/>
        <v>0</v>
      </c>
      <c r="U21" s="53">
        <f t="shared" si="17"/>
        <v>0</v>
      </c>
      <c r="V21" s="53">
        <f t="shared" si="18"/>
        <v>0</v>
      </c>
      <c r="W21" s="53">
        <f t="shared" si="19"/>
        <v>0</v>
      </c>
      <c r="X21" s="53">
        <f t="shared" si="20"/>
        <v>0</v>
      </c>
      <c r="Y21" s="53">
        <f t="shared" si="21"/>
        <v>0</v>
      </c>
      <c r="Z21" s="53">
        <f t="shared" si="22"/>
        <v>0</v>
      </c>
      <c r="AA21" s="53">
        <f t="shared" si="23"/>
        <v>0</v>
      </c>
      <c r="AB21" s="53">
        <f t="shared" si="24"/>
        <v>0</v>
      </c>
      <c r="AC21" s="53">
        <f t="shared" si="25"/>
        <v>0</v>
      </c>
      <c r="AD21" s="53">
        <f t="shared" si="26"/>
        <v>0</v>
      </c>
      <c r="AE21" s="53">
        <f t="shared" si="27"/>
        <v>0</v>
      </c>
      <c r="AF21" s="53">
        <f t="shared" si="28"/>
        <v>0</v>
      </c>
      <c r="AG21" s="53">
        <f t="shared" si="29"/>
        <v>0</v>
      </c>
      <c r="AH21" s="53">
        <f t="shared" si="30"/>
        <v>0</v>
      </c>
      <c r="AI21" s="53">
        <f t="shared" si="31"/>
        <v>0</v>
      </c>
      <c r="AJ21" s="53">
        <f t="shared" si="32"/>
        <v>0</v>
      </c>
      <c r="AK21" s="53">
        <f t="shared" si="33"/>
        <v>0</v>
      </c>
      <c r="AL21" s="53">
        <f t="shared" si="34"/>
        <v>0</v>
      </c>
      <c r="AM21" s="53">
        <f t="shared" si="35"/>
        <v>0</v>
      </c>
      <c r="AN21" s="53">
        <f t="shared" si="36"/>
        <v>0</v>
      </c>
      <c r="AO21" s="53">
        <f t="shared" si="37"/>
        <v>0</v>
      </c>
      <c r="AP21" s="53">
        <f t="shared" si="38"/>
        <v>0</v>
      </c>
      <c r="AQ21" s="53">
        <f t="shared" si="39"/>
        <v>0</v>
      </c>
      <c r="AR21" s="53">
        <f t="shared" si="40"/>
        <v>0</v>
      </c>
      <c r="AS21" s="53">
        <f t="shared" si="41"/>
        <v>0</v>
      </c>
      <c r="AT21" s="53">
        <f t="shared" si="42"/>
        <v>0</v>
      </c>
      <c r="AU21" s="53">
        <f t="shared" si="43"/>
        <v>0</v>
      </c>
      <c r="AV21" s="53">
        <f t="shared" si="44"/>
        <v>0</v>
      </c>
      <c r="AW21" s="53">
        <f t="shared" si="45"/>
        <v>0</v>
      </c>
      <c r="AX21" s="53">
        <f t="shared" si="46"/>
        <v>0</v>
      </c>
      <c r="AY21" s="53">
        <f t="shared" si="47"/>
        <v>0</v>
      </c>
      <c r="AZ21" s="53">
        <f t="shared" si="48"/>
        <v>0</v>
      </c>
      <c r="BA21" s="53">
        <f t="shared" si="49"/>
        <v>0</v>
      </c>
      <c r="BB21" s="53">
        <f t="shared" si="50"/>
        <v>0</v>
      </c>
      <c r="BC21" s="53">
        <f t="shared" si="51"/>
        <v>0</v>
      </c>
      <c r="BD21" s="53">
        <f t="shared" si="52"/>
        <v>0</v>
      </c>
      <c r="BE21" s="53">
        <f t="shared" si="53"/>
        <v>0</v>
      </c>
      <c r="BF21" s="53">
        <f t="shared" si="54"/>
        <v>0</v>
      </c>
      <c r="BG21" s="53">
        <f t="shared" si="55"/>
        <v>0</v>
      </c>
      <c r="BH21" s="53">
        <f t="shared" si="55"/>
        <v>0</v>
      </c>
    </row>
    <row r="22" spans="1:60" ht="16.05" customHeight="1">
      <c r="A22" s="37" t="str">
        <f>Spielbericht!M18</f>
        <v/>
      </c>
      <c r="B22" s="40">
        <f t="shared" si="0"/>
        <v>0</v>
      </c>
      <c r="E22" s="53" t="e">
        <f t="shared" si="1"/>
        <v>#VALUE!</v>
      </c>
      <c r="F22" s="53">
        <f t="shared" si="2"/>
        <v>54</v>
      </c>
      <c r="G22" s="53">
        <f t="shared" si="3"/>
        <v>0</v>
      </c>
      <c r="H22" s="53">
        <f t="shared" si="4"/>
        <v>0</v>
      </c>
      <c r="I22" s="53">
        <f t="shared" si="5"/>
        <v>0</v>
      </c>
      <c r="J22" s="53">
        <f t="shared" si="6"/>
        <v>0</v>
      </c>
      <c r="K22" s="53">
        <f t="shared" si="7"/>
        <v>0</v>
      </c>
      <c r="L22" s="53">
        <f t="shared" si="8"/>
        <v>0</v>
      </c>
      <c r="M22" s="53">
        <f t="shared" si="9"/>
        <v>0</v>
      </c>
      <c r="N22" s="53">
        <f t="shared" si="10"/>
        <v>0</v>
      </c>
      <c r="O22" s="53">
        <f t="shared" si="11"/>
        <v>0</v>
      </c>
      <c r="P22" s="53">
        <f t="shared" si="12"/>
        <v>0</v>
      </c>
      <c r="Q22" s="53">
        <f t="shared" si="13"/>
        <v>0</v>
      </c>
      <c r="R22" s="53">
        <f t="shared" si="14"/>
        <v>0</v>
      </c>
      <c r="S22" s="53">
        <f t="shared" si="15"/>
        <v>0</v>
      </c>
      <c r="T22" s="53">
        <f t="shared" si="16"/>
        <v>0</v>
      </c>
      <c r="U22" s="53">
        <f t="shared" si="17"/>
        <v>0</v>
      </c>
      <c r="V22" s="53">
        <f t="shared" si="18"/>
        <v>0</v>
      </c>
      <c r="W22" s="53">
        <f t="shared" si="19"/>
        <v>0</v>
      </c>
      <c r="X22" s="53">
        <f t="shared" si="20"/>
        <v>0</v>
      </c>
      <c r="Y22" s="53">
        <f t="shared" si="21"/>
        <v>0</v>
      </c>
      <c r="Z22" s="53">
        <f t="shared" si="22"/>
        <v>0</v>
      </c>
      <c r="AA22" s="53">
        <f t="shared" si="23"/>
        <v>0</v>
      </c>
      <c r="AB22" s="53">
        <f t="shared" si="24"/>
        <v>0</v>
      </c>
      <c r="AC22" s="53">
        <f t="shared" si="25"/>
        <v>0</v>
      </c>
      <c r="AD22" s="53">
        <f t="shared" si="26"/>
        <v>0</v>
      </c>
      <c r="AE22" s="53">
        <f t="shared" si="27"/>
        <v>0</v>
      </c>
      <c r="AF22" s="53">
        <f t="shared" si="28"/>
        <v>0</v>
      </c>
      <c r="AG22" s="53">
        <f t="shared" si="29"/>
        <v>0</v>
      </c>
      <c r="AH22" s="53">
        <f t="shared" si="30"/>
        <v>0</v>
      </c>
      <c r="AI22" s="53">
        <f t="shared" si="31"/>
        <v>0</v>
      </c>
      <c r="AJ22" s="53">
        <f t="shared" si="32"/>
        <v>0</v>
      </c>
      <c r="AK22" s="53">
        <f t="shared" si="33"/>
        <v>0</v>
      </c>
      <c r="AL22" s="53">
        <f t="shared" si="34"/>
        <v>0</v>
      </c>
      <c r="AM22" s="53">
        <f t="shared" si="35"/>
        <v>0</v>
      </c>
      <c r="AN22" s="53">
        <f t="shared" si="36"/>
        <v>0</v>
      </c>
      <c r="AO22" s="53">
        <f t="shared" si="37"/>
        <v>0</v>
      </c>
      <c r="AP22" s="53">
        <f t="shared" si="38"/>
        <v>0</v>
      </c>
      <c r="AQ22" s="53">
        <f t="shared" si="39"/>
        <v>0</v>
      </c>
      <c r="AR22" s="53">
        <f t="shared" si="40"/>
        <v>0</v>
      </c>
      <c r="AS22" s="53">
        <f t="shared" si="41"/>
        <v>0</v>
      </c>
      <c r="AT22" s="53">
        <f t="shared" si="42"/>
        <v>0</v>
      </c>
      <c r="AU22" s="53">
        <f t="shared" si="43"/>
        <v>0</v>
      </c>
      <c r="AV22" s="53">
        <f t="shared" si="44"/>
        <v>0</v>
      </c>
      <c r="AW22" s="53">
        <f t="shared" si="45"/>
        <v>0</v>
      </c>
      <c r="AX22" s="53">
        <f t="shared" si="46"/>
        <v>0</v>
      </c>
      <c r="AY22" s="53">
        <f t="shared" si="47"/>
        <v>0</v>
      </c>
      <c r="AZ22" s="53">
        <f t="shared" si="48"/>
        <v>0</v>
      </c>
      <c r="BA22" s="53">
        <f t="shared" si="49"/>
        <v>0</v>
      </c>
      <c r="BB22" s="53">
        <f t="shared" si="50"/>
        <v>0</v>
      </c>
      <c r="BC22" s="53">
        <f t="shared" si="51"/>
        <v>0</v>
      </c>
      <c r="BD22" s="53">
        <f t="shared" si="52"/>
        <v>0</v>
      </c>
      <c r="BE22" s="53">
        <f t="shared" si="53"/>
        <v>0</v>
      </c>
      <c r="BF22" s="53">
        <f t="shared" si="54"/>
        <v>0</v>
      </c>
      <c r="BG22" s="53">
        <f t="shared" si="55"/>
        <v>0</v>
      </c>
      <c r="BH22" s="53">
        <f t="shared" si="55"/>
        <v>0</v>
      </c>
    </row>
    <row r="23" spans="1:60" ht="16.05" customHeight="1">
      <c r="A23" s="37" t="str">
        <f>Spielbericht!M19</f>
        <v/>
      </c>
      <c r="B23" s="40">
        <f t="shared" si="0"/>
        <v>0</v>
      </c>
      <c r="E23" s="53" t="e">
        <f t="shared" si="1"/>
        <v>#VALUE!</v>
      </c>
      <c r="F23" s="53">
        <f t="shared" si="2"/>
        <v>54</v>
      </c>
      <c r="G23" s="53">
        <f t="shared" si="3"/>
        <v>0</v>
      </c>
      <c r="H23" s="53">
        <f t="shared" si="4"/>
        <v>0</v>
      </c>
      <c r="I23" s="53">
        <f t="shared" si="5"/>
        <v>0</v>
      </c>
      <c r="J23" s="53">
        <f t="shared" si="6"/>
        <v>0</v>
      </c>
      <c r="K23" s="53">
        <f t="shared" si="7"/>
        <v>0</v>
      </c>
      <c r="L23" s="53">
        <f t="shared" si="8"/>
        <v>0</v>
      </c>
      <c r="M23" s="53">
        <f t="shared" si="9"/>
        <v>0</v>
      </c>
      <c r="N23" s="53">
        <f t="shared" si="10"/>
        <v>0</v>
      </c>
      <c r="O23" s="53">
        <f t="shared" si="11"/>
        <v>0</v>
      </c>
      <c r="P23" s="53">
        <f t="shared" si="12"/>
        <v>0</v>
      </c>
      <c r="Q23" s="53">
        <f t="shared" si="13"/>
        <v>0</v>
      </c>
      <c r="R23" s="53">
        <f t="shared" si="14"/>
        <v>0</v>
      </c>
      <c r="S23" s="53">
        <f t="shared" si="15"/>
        <v>0</v>
      </c>
      <c r="T23" s="53">
        <f t="shared" si="16"/>
        <v>0</v>
      </c>
      <c r="U23" s="53">
        <f t="shared" si="17"/>
        <v>0</v>
      </c>
      <c r="V23" s="53">
        <f t="shared" si="18"/>
        <v>0</v>
      </c>
      <c r="W23" s="53">
        <f t="shared" si="19"/>
        <v>0</v>
      </c>
      <c r="X23" s="53">
        <f t="shared" si="20"/>
        <v>0</v>
      </c>
      <c r="Y23" s="53">
        <f t="shared" si="21"/>
        <v>0</v>
      </c>
      <c r="Z23" s="53">
        <f t="shared" si="22"/>
        <v>0</v>
      </c>
      <c r="AA23" s="53">
        <f t="shared" si="23"/>
        <v>0</v>
      </c>
      <c r="AB23" s="53">
        <f t="shared" si="24"/>
        <v>0</v>
      </c>
      <c r="AC23" s="53">
        <f t="shared" si="25"/>
        <v>0</v>
      </c>
      <c r="AD23" s="53">
        <f t="shared" si="26"/>
        <v>0</v>
      </c>
      <c r="AE23" s="53">
        <f t="shared" si="27"/>
        <v>0</v>
      </c>
      <c r="AF23" s="53">
        <f t="shared" si="28"/>
        <v>0</v>
      </c>
      <c r="AG23" s="53">
        <f t="shared" si="29"/>
        <v>0</v>
      </c>
      <c r="AH23" s="53">
        <f t="shared" si="30"/>
        <v>0</v>
      </c>
      <c r="AI23" s="53">
        <f t="shared" si="31"/>
        <v>0</v>
      </c>
      <c r="AJ23" s="53">
        <f t="shared" si="32"/>
        <v>0</v>
      </c>
      <c r="AK23" s="53">
        <f t="shared" si="33"/>
        <v>0</v>
      </c>
      <c r="AL23" s="53">
        <f t="shared" si="34"/>
        <v>0</v>
      </c>
      <c r="AM23" s="53">
        <f t="shared" si="35"/>
        <v>0</v>
      </c>
      <c r="AN23" s="53">
        <f t="shared" si="36"/>
        <v>0</v>
      </c>
      <c r="AO23" s="53">
        <f t="shared" si="37"/>
        <v>0</v>
      </c>
      <c r="AP23" s="53">
        <f t="shared" si="38"/>
        <v>0</v>
      </c>
      <c r="AQ23" s="53">
        <f t="shared" si="39"/>
        <v>0</v>
      </c>
      <c r="AR23" s="53">
        <f t="shared" si="40"/>
        <v>0</v>
      </c>
      <c r="AS23" s="53">
        <f t="shared" si="41"/>
        <v>0</v>
      </c>
      <c r="AT23" s="53">
        <f t="shared" si="42"/>
        <v>0</v>
      </c>
      <c r="AU23" s="53">
        <f t="shared" si="43"/>
        <v>0</v>
      </c>
      <c r="AV23" s="53">
        <f t="shared" si="44"/>
        <v>0</v>
      </c>
      <c r="AW23" s="53">
        <f t="shared" si="45"/>
        <v>0</v>
      </c>
      <c r="AX23" s="53">
        <f t="shared" si="46"/>
        <v>0</v>
      </c>
      <c r="AY23" s="53">
        <f t="shared" si="47"/>
        <v>0</v>
      </c>
      <c r="AZ23" s="53">
        <f t="shared" si="48"/>
        <v>0</v>
      </c>
      <c r="BA23" s="53">
        <f t="shared" si="49"/>
        <v>0</v>
      </c>
      <c r="BB23" s="53">
        <f t="shared" si="50"/>
        <v>0</v>
      </c>
      <c r="BC23" s="53">
        <f t="shared" si="51"/>
        <v>0</v>
      </c>
      <c r="BD23" s="53">
        <f t="shared" si="52"/>
        <v>0</v>
      </c>
      <c r="BE23" s="53">
        <f t="shared" si="53"/>
        <v>0</v>
      </c>
      <c r="BF23" s="53">
        <f t="shared" si="54"/>
        <v>0</v>
      </c>
      <c r="BG23" s="53">
        <f t="shared" si="55"/>
        <v>0</v>
      </c>
      <c r="BH23" s="53">
        <f t="shared" si="55"/>
        <v>0</v>
      </c>
    </row>
    <row r="24" spans="1:60" ht="16.05" customHeight="1" thickBot="1">
      <c r="A24" s="37" t="str">
        <f>Spielbericht!M20</f>
        <v/>
      </c>
      <c r="B24" s="40">
        <f t="shared" si="0"/>
        <v>0</v>
      </c>
      <c r="E24" s="53" t="e">
        <f t="shared" si="1"/>
        <v>#VALUE!</v>
      </c>
      <c r="F24" s="53">
        <f t="shared" si="2"/>
        <v>54</v>
      </c>
      <c r="G24" s="53">
        <f t="shared" si="3"/>
        <v>0</v>
      </c>
      <c r="H24" s="53">
        <f t="shared" si="4"/>
        <v>0</v>
      </c>
      <c r="I24" s="53">
        <f t="shared" si="5"/>
        <v>0</v>
      </c>
      <c r="J24" s="53">
        <f t="shared" si="6"/>
        <v>0</v>
      </c>
      <c r="K24" s="53">
        <f t="shared" si="7"/>
        <v>0</v>
      </c>
      <c r="L24" s="53">
        <f t="shared" si="8"/>
        <v>0</v>
      </c>
      <c r="M24" s="53">
        <f t="shared" si="9"/>
        <v>0</v>
      </c>
      <c r="N24" s="53">
        <f t="shared" si="10"/>
        <v>0</v>
      </c>
      <c r="O24" s="53">
        <f t="shared" si="11"/>
        <v>0</v>
      </c>
      <c r="P24" s="53">
        <f t="shared" si="12"/>
        <v>0</v>
      </c>
      <c r="Q24" s="53">
        <f t="shared" si="13"/>
        <v>0</v>
      </c>
      <c r="R24" s="53">
        <f t="shared" si="14"/>
        <v>0</v>
      </c>
      <c r="S24" s="53">
        <f t="shared" si="15"/>
        <v>0</v>
      </c>
      <c r="T24" s="53">
        <f t="shared" si="16"/>
        <v>0</v>
      </c>
      <c r="U24" s="53">
        <f t="shared" si="17"/>
        <v>0</v>
      </c>
      <c r="V24" s="53">
        <f t="shared" si="18"/>
        <v>0</v>
      </c>
      <c r="W24" s="53">
        <f t="shared" si="19"/>
        <v>0</v>
      </c>
      <c r="X24" s="53">
        <f t="shared" si="20"/>
        <v>0</v>
      </c>
      <c r="Y24" s="53">
        <f t="shared" si="21"/>
        <v>0</v>
      </c>
      <c r="Z24" s="53">
        <f t="shared" si="22"/>
        <v>0</v>
      </c>
      <c r="AA24" s="53">
        <f t="shared" si="23"/>
        <v>0</v>
      </c>
      <c r="AB24" s="53">
        <f t="shared" si="24"/>
        <v>0</v>
      </c>
      <c r="AC24" s="53">
        <f t="shared" si="25"/>
        <v>0</v>
      </c>
      <c r="AD24" s="53">
        <f t="shared" si="26"/>
        <v>0</v>
      </c>
      <c r="AE24" s="53">
        <f t="shared" si="27"/>
        <v>0</v>
      </c>
      <c r="AF24" s="53">
        <f t="shared" si="28"/>
        <v>0</v>
      </c>
      <c r="AG24" s="53">
        <f t="shared" si="29"/>
        <v>0</v>
      </c>
      <c r="AH24" s="53">
        <f t="shared" si="30"/>
        <v>0</v>
      </c>
      <c r="AI24" s="53">
        <f t="shared" si="31"/>
        <v>0</v>
      </c>
      <c r="AJ24" s="53">
        <f t="shared" si="32"/>
        <v>0</v>
      </c>
      <c r="AK24" s="53">
        <f t="shared" si="33"/>
        <v>0</v>
      </c>
      <c r="AL24" s="53">
        <f t="shared" si="34"/>
        <v>0</v>
      </c>
      <c r="AM24" s="53">
        <f t="shared" si="35"/>
        <v>0</v>
      </c>
      <c r="AN24" s="53">
        <f t="shared" si="36"/>
        <v>0</v>
      </c>
      <c r="AO24" s="53">
        <f t="shared" si="37"/>
        <v>0</v>
      </c>
      <c r="AP24" s="53">
        <f t="shared" si="38"/>
        <v>0</v>
      </c>
      <c r="AQ24" s="53">
        <f t="shared" si="39"/>
        <v>0</v>
      </c>
      <c r="AR24" s="53">
        <f t="shared" si="40"/>
        <v>0</v>
      </c>
      <c r="AS24" s="53">
        <f t="shared" si="41"/>
        <v>0</v>
      </c>
      <c r="AT24" s="53">
        <f t="shared" si="42"/>
        <v>0</v>
      </c>
      <c r="AU24" s="53">
        <f t="shared" si="43"/>
        <v>0</v>
      </c>
      <c r="AV24" s="53">
        <f t="shared" si="44"/>
        <v>0</v>
      </c>
      <c r="AW24" s="53">
        <f t="shared" si="45"/>
        <v>0</v>
      </c>
      <c r="AX24" s="53">
        <f t="shared" si="46"/>
        <v>0</v>
      </c>
      <c r="AY24" s="53">
        <f t="shared" si="47"/>
        <v>0</v>
      </c>
      <c r="AZ24" s="53">
        <f t="shared" si="48"/>
        <v>0</v>
      </c>
      <c r="BA24" s="53">
        <f t="shared" si="49"/>
        <v>0</v>
      </c>
      <c r="BB24" s="53">
        <f t="shared" si="50"/>
        <v>0</v>
      </c>
      <c r="BC24" s="53">
        <f t="shared" si="51"/>
        <v>0</v>
      </c>
      <c r="BD24" s="53">
        <f t="shared" si="52"/>
        <v>0</v>
      </c>
      <c r="BE24" s="53">
        <f t="shared" si="53"/>
        <v>0</v>
      </c>
      <c r="BF24" s="53">
        <f t="shared" si="54"/>
        <v>0</v>
      </c>
      <c r="BG24" s="53">
        <f t="shared" si="55"/>
        <v>0</v>
      </c>
      <c r="BH24" s="53">
        <f t="shared" si="55"/>
        <v>0</v>
      </c>
    </row>
    <row r="25" spans="1:60" ht="16.05" customHeight="1" thickBot="1">
      <c r="A25" s="80" t="str">
        <f>Spielbericht!M21</f>
        <v/>
      </c>
      <c r="B25" s="35">
        <f t="shared" si="0"/>
        <v>0</v>
      </c>
      <c r="C25" s="42">
        <f>SUM(A20:A25)</f>
        <v>0</v>
      </c>
      <c r="E25" s="53" t="e">
        <f t="shared" si="1"/>
        <v>#VALUE!</v>
      </c>
      <c r="F25" s="53">
        <f t="shared" si="2"/>
        <v>54</v>
      </c>
      <c r="G25" s="53">
        <f t="shared" si="3"/>
        <v>0</v>
      </c>
      <c r="H25" s="53">
        <f t="shared" si="4"/>
        <v>0</v>
      </c>
      <c r="I25" s="53">
        <f t="shared" si="5"/>
        <v>0</v>
      </c>
      <c r="J25" s="53">
        <f t="shared" si="6"/>
        <v>0</v>
      </c>
      <c r="K25" s="53">
        <f t="shared" si="7"/>
        <v>0</v>
      </c>
      <c r="L25" s="53">
        <f t="shared" si="8"/>
        <v>0</v>
      </c>
      <c r="M25" s="53">
        <f t="shared" si="9"/>
        <v>0</v>
      </c>
      <c r="N25" s="53">
        <f t="shared" si="10"/>
        <v>0</v>
      </c>
      <c r="O25" s="53">
        <f t="shared" si="11"/>
        <v>0</v>
      </c>
      <c r="P25" s="53">
        <f t="shared" si="12"/>
        <v>0</v>
      </c>
      <c r="Q25" s="53">
        <f t="shared" si="13"/>
        <v>0</v>
      </c>
      <c r="R25" s="53">
        <f t="shared" si="14"/>
        <v>0</v>
      </c>
      <c r="S25" s="53">
        <f t="shared" si="15"/>
        <v>0</v>
      </c>
      <c r="T25" s="53">
        <f t="shared" si="16"/>
        <v>0</v>
      </c>
      <c r="U25" s="53">
        <f t="shared" si="17"/>
        <v>0</v>
      </c>
      <c r="V25" s="53">
        <f t="shared" si="18"/>
        <v>0</v>
      </c>
      <c r="W25" s="53">
        <f t="shared" si="19"/>
        <v>0</v>
      </c>
      <c r="X25" s="53">
        <f t="shared" si="20"/>
        <v>0</v>
      </c>
      <c r="Y25" s="53">
        <f t="shared" si="21"/>
        <v>0</v>
      </c>
      <c r="Z25" s="53">
        <f t="shared" si="22"/>
        <v>0</v>
      </c>
      <c r="AA25" s="53">
        <f t="shared" si="23"/>
        <v>0</v>
      </c>
      <c r="AB25" s="53">
        <f t="shared" si="24"/>
        <v>0</v>
      </c>
      <c r="AC25" s="53">
        <f t="shared" si="25"/>
        <v>0</v>
      </c>
      <c r="AD25" s="53">
        <f t="shared" si="26"/>
        <v>0</v>
      </c>
      <c r="AE25" s="53">
        <f t="shared" si="27"/>
        <v>0</v>
      </c>
      <c r="AF25" s="53">
        <f t="shared" si="28"/>
        <v>0</v>
      </c>
      <c r="AG25" s="53">
        <f t="shared" si="29"/>
        <v>0</v>
      </c>
      <c r="AH25" s="53">
        <f t="shared" si="30"/>
        <v>0</v>
      </c>
      <c r="AI25" s="53">
        <f t="shared" si="31"/>
        <v>0</v>
      </c>
      <c r="AJ25" s="53">
        <f t="shared" si="32"/>
        <v>0</v>
      </c>
      <c r="AK25" s="53">
        <f t="shared" si="33"/>
        <v>0</v>
      </c>
      <c r="AL25" s="53">
        <f t="shared" si="34"/>
        <v>0</v>
      </c>
      <c r="AM25" s="53">
        <f t="shared" si="35"/>
        <v>0</v>
      </c>
      <c r="AN25" s="53">
        <f t="shared" si="36"/>
        <v>0</v>
      </c>
      <c r="AO25" s="53">
        <f t="shared" si="37"/>
        <v>0</v>
      </c>
      <c r="AP25" s="53">
        <f t="shared" si="38"/>
        <v>0</v>
      </c>
      <c r="AQ25" s="53">
        <f t="shared" si="39"/>
        <v>0</v>
      </c>
      <c r="AR25" s="53">
        <f t="shared" si="40"/>
        <v>0</v>
      </c>
      <c r="AS25" s="53">
        <f t="shared" si="41"/>
        <v>0</v>
      </c>
      <c r="AT25" s="53">
        <f t="shared" si="42"/>
        <v>0</v>
      </c>
      <c r="AU25" s="53">
        <f t="shared" si="43"/>
        <v>0</v>
      </c>
      <c r="AV25" s="53">
        <f t="shared" si="44"/>
        <v>0</v>
      </c>
      <c r="AW25" s="53">
        <f t="shared" si="45"/>
        <v>0</v>
      </c>
      <c r="AX25" s="53">
        <f t="shared" si="46"/>
        <v>0</v>
      </c>
      <c r="AY25" s="53">
        <f t="shared" si="47"/>
        <v>0</v>
      </c>
      <c r="AZ25" s="53">
        <f t="shared" si="48"/>
        <v>0</v>
      </c>
      <c r="BA25" s="53">
        <f t="shared" si="49"/>
        <v>0</v>
      </c>
      <c r="BB25" s="53">
        <f t="shared" si="50"/>
        <v>0</v>
      </c>
      <c r="BC25" s="53">
        <f t="shared" si="51"/>
        <v>0</v>
      </c>
      <c r="BD25" s="53">
        <f t="shared" si="52"/>
        <v>0</v>
      </c>
      <c r="BE25" s="53">
        <f t="shared" si="53"/>
        <v>0</v>
      </c>
      <c r="BF25" s="53">
        <f t="shared" si="54"/>
        <v>0</v>
      </c>
      <c r="BG25" s="53">
        <f t="shared" si="55"/>
        <v>0</v>
      </c>
      <c r="BH25" s="53">
        <f t="shared" si="55"/>
        <v>0</v>
      </c>
    </row>
    <row r="26" spans="1:60" ht="16.05" customHeight="1">
      <c r="A26" s="64" t="str">
        <f>Spielbericht!E27</f>
        <v/>
      </c>
      <c r="B26" s="40">
        <f t="shared" si="0"/>
        <v>0</v>
      </c>
      <c r="E26" s="53" t="e">
        <f t="shared" si="1"/>
        <v>#VALUE!</v>
      </c>
      <c r="F26" s="53">
        <f t="shared" si="2"/>
        <v>54</v>
      </c>
      <c r="G26" s="53">
        <f t="shared" si="3"/>
        <v>0</v>
      </c>
      <c r="H26" s="53">
        <f t="shared" si="4"/>
        <v>0</v>
      </c>
      <c r="I26" s="53">
        <f t="shared" si="5"/>
        <v>0</v>
      </c>
      <c r="J26" s="53">
        <f t="shared" si="6"/>
        <v>0</v>
      </c>
      <c r="K26" s="53">
        <f t="shared" si="7"/>
        <v>0</v>
      </c>
      <c r="L26" s="53">
        <f t="shared" si="8"/>
        <v>0</v>
      </c>
      <c r="M26" s="53">
        <f t="shared" si="9"/>
        <v>0</v>
      </c>
      <c r="N26" s="53">
        <f t="shared" si="10"/>
        <v>0</v>
      </c>
      <c r="O26" s="53">
        <f t="shared" si="11"/>
        <v>0</v>
      </c>
      <c r="P26" s="53">
        <f t="shared" si="12"/>
        <v>0</v>
      </c>
      <c r="Q26" s="53">
        <f t="shared" si="13"/>
        <v>0</v>
      </c>
      <c r="R26" s="53">
        <f t="shared" si="14"/>
        <v>0</v>
      </c>
      <c r="S26" s="53">
        <f t="shared" si="15"/>
        <v>0</v>
      </c>
      <c r="T26" s="53">
        <f t="shared" si="16"/>
        <v>0</v>
      </c>
      <c r="U26" s="53">
        <f t="shared" si="17"/>
        <v>0</v>
      </c>
      <c r="V26" s="53">
        <f t="shared" si="18"/>
        <v>0</v>
      </c>
      <c r="W26" s="53">
        <f t="shared" si="19"/>
        <v>0</v>
      </c>
      <c r="X26" s="53">
        <f t="shared" si="20"/>
        <v>0</v>
      </c>
      <c r="Y26" s="53">
        <f t="shared" si="21"/>
        <v>0</v>
      </c>
      <c r="Z26" s="53">
        <f t="shared" si="22"/>
        <v>0</v>
      </c>
      <c r="AA26" s="53">
        <f t="shared" si="23"/>
        <v>0</v>
      </c>
      <c r="AB26" s="53">
        <f t="shared" si="24"/>
        <v>0</v>
      </c>
      <c r="AC26" s="53">
        <f t="shared" si="25"/>
        <v>0</v>
      </c>
      <c r="AD26" s="53">
        <f t="shared" si="26"/>
        <v>0</v>
      </c>
      <c r="AE26" s="53">
        <f t="shared" si="27"/>
        <v>0</v>
      </c>
      <c r="AF26" s="53">
        <f t="shared" si="28"/>
        <v>0</v>
      </c>
      <c r="AG26" s="53">
        <f t="shared" si="29"/>
        <v>0</v>
      </c>
      <c r="AH26" s="53">
        <f t="shared" si="30"/>
        <v>0</v>
      </c>
      <c r="AI26" s="53">
        <f t="shared" si="31"/>
        <v>0</v>
      </c>
      <c r="AJ26" s="53">
        <f t="shared" si="32"/>
        <v>0</v>
      </c>
      <c r="AK26" s="53">
        <f t="shared" si="33"/>
        <v>0</v>
      </c>
      <c r="AL26" s="53">
        <f t="shared" si="34"/>
        <v>0</v>
      </c>
      <c r="AM26" s="53">
        <f t="shared" si="35"/>
        <v>0</v>
      </c>
      <c r="AN26" s="53">
        <f t="shared" si="36"/>
        <v>0</v>
      </c>
      <c r="AO26" s="53">
        <f t="shared" si="37"/>
        <v>0</v>
      </c>
      <c r="AP26" s="53">
        <f t="shared" si="38"/>
        <v>0</v>
      </c>
      <c r="AQ26" s="53">
        <f t="shared" si="39"/>
        <v>0</v>
      </c>
      <c r="AR26" s="53">
        <f t="shared" si="40"/>
        <v>0</v>
      </c>
      <c r="AS26" s="53">
        <f t="shared" si="41"/>
        <v>0</v>
      </c>
      <c r="AT26" s="53">
        <f t="shared" si="42"/>
        <v>0</v>
      </c>
      <c r="AU26" s="53">
        <f t="shared" si="43"/>
        <v>0</v>
      </c>
      <c r="AV26" s="53">
        <f t="shared" si="44"/>
        <v>0</v>
      </c>
      <c r="AW26" s="53">
        <f t="shared" si="45"/>
        <v>0</v>
      </c>
      <c r="AX26" s="53">
        <f t="shared" si="46"/>
        <v>0</v>
      </c>
      <c r="AY26" s="53">
        <f t="shared" si="47"/>
        <v>0</v>
      </c>
      <c r="AZ26" s="53">
        <f t="shared" si="48"/>
        <v>0</v>
      </c>
      <c r="BA26" s="53">
        <f t="shared" si="49"/>
        <v>0</v>
      </c>
      <c r="BB26" s="53">
        <f t="shared" si="50"/>
        <v>0</v>
      </c>
      <c r="BC26" s="53">
        <f t="shared" si="51"/>
        <v>0</v>
      </c>
      <c r="BD26" s="53">
        <f t="shared" si="52"/>
        <v>0</v>
      </c>
      <c r="BE26" s="53">
        <f t="shared" si="53"/>
        <v>0</v>
      </c>
      <c r="BF26" s="53">
        <f t="shared" si="54"/>
        <v>0</v>
      </c>
      <c r="BG26" s="53">
        <f t="shared" si="55"/>
        <v>0</v>
      </c>
      <c r="BH26" s="53">
        <f t="shared" si="55"/>
        <v>0</v>
      </c>
    </row>
    <row r="27" spans="1:60" ht="16.05" customHeight="1">
      <c r="A27" s="37" t="str">
        <f>Spielbericht!E28</f>
        <v/>
      </c>
      <c r="B27" s="40">
        <f t="shared" si="0"/>
        <v>0</v>
      </c>
      <c r="E27" s="53" t="e">
        <f t="shared" si="1"/>
        <v>#VALUE!</v>
      </c>
      <c r="F27" s="53">
        <f t="shared" si="2"/>
        <v>54</v>
      </c>
      <c r="G27" s="53">
        <f t="shared" si="3"/>
        <v>0</v>
      </c>
      <c r="H27" s="53">
        <f t="shared" si="4"/>
        <v>0</v>
      </c>
      <c r="I27" s="53">
        <f t="shared" si="5"/>
        <v>0</v>
      </c>
      <c r="J27" s="53">
        <f t="shared" si="6"/>
        <v>0</v>
      </c>
      <c r="K27" s="53">
        <f t="shared" si="7"/>
        <v>0</v>
      </c>
      <c r="L27" s="53">
        <f t="shared" si="8"/>
        <v>0</v>
      </c>
      <c r="M27" s="53">
        <f t="shared" si="9"/>
        <v>0</v>
      </c>
      <c r="N27" s="53">
        <f t="shared" si="10"/>
        <v>0</v>
      </c>
      <c r="O27" s="53">
        <f t="shared" si="11"/>
        <v>0</v>
      </c>
      <c r="P27" s="53">
        <f t="shared" si="12"/>
        <v>0</v>
      </c>
      <c r="Q27" s="53">
        <f t="shared" si="13"/>
        <v>0</v>
      </c>
      <c r="R27" s="53">
        <f t="shared" si="14"/>
        <v>0</v>
      </c>
      <c r="S27" s="53">
        <f t="shared" si="15"/>
        <v>0</v>
      </c>
      <c r="T27" s="53">
        <f t="shared" si="16"/>
        <v>0</v>
      </c>
      <c r="U27" s="53">
        <f t="shared" si="17"/>
        <v>0</v>
      </c>
      <c r="V27" s="53">
        <f t="shared" si="18"/>
        <v>0</v>
      </c>
      <c r="W27" s="53">
        <f t="shared" si="19"/>
        <v>0</v>
      </c>
      <c r="X27" s="53">
        <f t="shared" si="20"/>
        <v>0</v>
      </c>
      <c r="Y27" s="53">
        <f t="shared" si="21"/>
        <v>0</v>
      </c>
      <c r="Z27" s="53">
        <f t="shared" si="22"/>
        <v>0</v>
      </c>
      <c r="AA27" s="53">
        <f t="shared" si="23"/>
        <v>0</v>
      </c>
      <c r="AB27" s="53">
        <f t="shared" si="24"/>
        <v>0</v>
      </c>
      <c r="AC27" s="53">
        <f t="shared" si="25"/>
        <v>0</v>
      </c>
      <c r="AD27" s="53">
        <f t="shared" si="26"/>
        <v>0</v>
      </c>
      <c r="AE27" s="53">
        <f t="shared" si="27"/>
        <v>0</v>
      </c>
      <c r="AF27" s="53">
        <f t="shared" si="28"/>
        <v>0</v>
      </c>
      <c r="AG27" s="53">
        <f t="shared" si="29"/>
        <v>0</v>
      </c>
      <c r="AH27" s="53">
        <f t="shared" si="30"/>
        <v>0</v>
      </c>
      <c r="AI27" s="53">
        <f t="shared" si="31"/>
        <v>0</v>
      </c>
      <c r="AJ27" s="53">
        <f t="shared" si="32"/>
        <v>0</v>
      </c>
      <c r="AK27" s="53">
        <f t="shared" si="33"/>
        <v>0</v>
      </c>
      <c r="AL27" s="53">
        <f t="shared" si="34"/>
        <v>0</v>
      </c>
      <c r="AM27" s="53">
        <f t="shared" si="35"/>
        <v>0</v>
      </c>
      <c r="AN27" s="53">
        <f t="shared" si="36"/>
        <v>0</v>
      </c>
      <c r="AO27" s="53">
        <f t="shared" si="37"/>
        <v>0</v>
      </c>
      <c r="AP27" s="53">
        <f t="shared" si="38"/>
        <v>0</v>
      </c>
      <c r="AQ27" s="53">
        <f t="shared" si="39"/>
        <v>0</v>
      </c>
      <c r="AR27" s="53">
        <f t="shared" si="40"/>
        <v>0</v>
      </c>
      <c r="AS27" s="53">
        <f t="shared" si="41"/>
        <v>0</v>
      </c>
      <c r="AT27" s="53">
        <f t="shared" si="42"/>
        <v>0</v>
      </c>
      <c r="AU27" s="53">
        <f t="shared" si="43"/>
        <v>0</v>
      </c>
      <c r="AV27" s="53">
        <f t="shared" si="44"/>
        <v>0</v>
      </c>
      <c r="AW27" s="53">
        <f t="shared" si="45"/>
        <v>0</v>
      </c>
      <c r="AX27" s="53">
        <f t="shared" si="46"/>
        <v>0</v>
      </c>
      <c r="AY27" s="53">
        <f t="shared" si="47"/>
        <v>0</v>
      </c>
      <c r="AZ27" s="53">
        <f t="shared" si="48"/>
        <v>0</v>
      </c>
      <c r="BA27" s="53">
        <f t="shared" si="49"/>
        <v>0</v>
      </c>
      <c r="BB27" s="53">
        <f t="shared" si="50"/>
        <v>0</v>
      </c>
      <c r="BC27" s="53">
        <f t="shared" si="51"/>
        <v>0</v>
      </c>
      <c r="BD27" s="53">
        <f t="shared" si="52"/>
        <v>0</v>
      </c>
      <c r="BE27" s="53">
        <f t="shared" si="53"/>
        <v>0</v>
      </c>
      <c r="BF27" s="53">
        <f t="shared" si="54"/>
        <v>0</v>
      </c>
      <c r="BG27" s="53">
        <f t="shared" si="55"/>
        <v>0</v>
      </c>
      <c r="BH27" s="53">
        <f t="shared" si="55"/>
        <v>0</v>
      </c>
    </row>
    <row r="28" spans="1:60" ht="16.05" customHeight="1">
      <c r="A28" s="37" t="str">
        <f>Spielbericht!E29</f>
        <v/>
      </c>
      <c r="B28" s="40">
        <f t="shared" si="0"/>
        <v>0</v>
      </c>
      <c r="E28" s="53" t="e">
        <f t="shared" si="1"/>
        <v>#VALUE!</v>
      </c>
      <c r="F28" s="53">
        <f t="shared" si="2"/>
        <v>54</v>
      </c>
      <c r="G28" s="53">
        <f t="shared" si="3"/>
        <v>0</v>
      </c>
      <c r="H28" s="53">
        <f t="shared" si="4"/>
        <v>0</v>
      </c>
      <c r="I28" s="53">
        <f t="shared" si="5"/>
        <v>0</v>
      </c>
      <c r="J28" s="53">
        <f t="shared" si="6"/>
        <v>0</v>
      </c>
      <c r="K28" s="53">
        <f t="shared" si="7"/>
        <v>0</v>
      </c>
      <c r="L28" s="53">
        <f t="shared" si="8"/>
        <v>0</v>
      </c>
      <c r="M28" s="53">
        <f t="shared" si="9"/>
        <v>0</v>
      </c>
      <c r="N28" s="53">
        <f t="shared" si="10"/>
        <v>0</v>
      </c>
      <c r="O28" s="53">
        <f t="shared" si="11"/>
        <v>0</v>
      </c>
      <c r="P28" s="53">
        <f t="shared" si="12"/>
        <v>0</v>
      </c>
      <c r="Q28" s="53">
        <f t="shared" si="13"/>
        <v>0</v>
      </c>
      <c r="R28" s="53">
        <f t="shared" si="14"/>
        <v>0</v>
      </c>
      <c r="S28" s="53">
        <f t="shared" si="15"/>
        <v>0</v>
      </c>
      <c r="T28" s="53">
        <f t="shared" si="16"/>
        <v>0</v>
      </c>
      <c r="U28" s="53">
        <f t="shared" si="17"/>
        <v>0</v>
      </c>
      <c r="V28" s="53">
        <f t="shared" si="18"/>
        <v>0</v>
      </c>
      <c r="W28" s="53">
        <f t="shared" si="19"/>
        <v>0</v>
      </c>
      <c r="X28" s="53">
        <f t="shared" si="20"/>
        <v>0</v>
      </c>
      <c r="Y28" s="53">
        <f t="shared" si="21"/>
        <v>0</v>
      </c>
      <c r="Z28" s="53">
        <f t="shared" si="22"/>
        <v>0</v>
      </c>
      <c r="AA28" s="53">
        <f t="shared" si="23"/>
        <v>0</v>
      </c>
      <c r="AB28" s="53">
        <f t="shared" si="24"/>
        <v>0</v>
      </c>
      <c r="AC28" s="53">
        <f t="shared" si="25"/>
        <v>0</v>
      </c>
      <c r="AD28" s="53">
        <f t="shared" si="26"/>
        <v>0</v>
      </c>
      <c r="AE28" s="53">
        <f t="shared" si="27"/>
        <v>0</v>
      </c>
      <c r="AF28" s="53">
        <f t="shared" si="28"/>
        <v>0</v>
      </c>
      <c r="AG28" s="53">
        <f t="shared" si="29"/>
        <v>0</v>
      </c>
      <c r="AH28" s="53">
        <f t="shared" si="30"/>
        <v>0</v>
      </c>
      <c r="AI28" s="53">
        <f t="shared" si="31"/>
        <v>0</v>
      </c>
      <c r="AJ28" s="53">
        <f t="shared" si="32"/>
        <v>0</v>
      </c>
      <c r="AK28" s="53">
        <f t="shared" si="33"/>
        <v>0</v>
      </c>
      <c r="AL28" s="53">
        <f t="shared" si="34"/>
        <v>0</v>
      </c>
      <c r="AM28" s="53">
        <f t="shared" si="35"/>
        <v>0</v>
      </c>
      <c r="AN28" s="53">
        <f t="shared" si="36"/>
        <v>0</v>
      </c>
      <c r="AO28" s="53">
        <f t="shared" si="37"/>
        <v>0</v>
      </c>
      <c r="AP28" s="53">
        <f t="shared" si="38"/>
        <v>0</v>
      </c>
      <c r="AQ28" s="53">
        <f t="shared" si="39"/>
        <v>0</v>
      </c>
      <c r="AR28" s="53">
        <f t="shared" si="40"/>
        <v>0</v>
      </c>
      <c r="AS28" s="53">
        <f t="shared" si="41"/>
        <v>0</v>
      </c>
      <c r="AT28" s="53">
        <f t="shared" si="42"/>
        <v>0</v>
      </c>
      <c r="AU28" s="53">
        <f t="shared" si="43"/>
        <v>0</v>
      </c>
      <c r="AV28" s="53">
        <f t="shared" si="44"/>
        <v>0</v>
      </c>
      <c r="AW28" s="53">
        <f t="shared" si="45"/>
        <v>0</v>
      </c>
      <c r="AX28" s="53">
        <f t="shared" si="46"/>
        <v>0</v>
      </c>
      <c r="AY28" s="53">
        <f t="shared" si="47"/>
        <v>0</v>
      </c>
      <c r="AZ28" s="53">
        <f t="shared" si="48"/>
        <v>0</v>
      </c>
      <c r="BA28" s="53">
        <f t="shared" si="49"/>
        <v>0</v>
      </c>
      <c r="BB28" s="53">
        <f t="shared" si="50"/>
        <v>0</v>
      </c>
      <c r="BC28" s="53">
        <f t="shared" si="51"/>
        <v>0</v>
      </c>
      <c r="BD28" s="53">
        <f t="shared" si="52"/>
        <v>0</v>
      </c>
      <c r="BE28" s="53">
        <f t="shared" si="53"/>
        <v>0</v>
      </c>
      <c r="BF28" s="53">
        <f t="shared" si="54"/>
        <v>0</v>
      </c>
      <c r="BG28" s="53">
        <f t="shared" si="55"/>
        <v>0</v>
      </c>
      <c r="BH28" s="53">
        <f t="shared" si="55"/>
        <v>0</v>
      </c>
    </row>
    <row r="29" spans="1:60" ht="16.05" customHeight="1">
      <c r="A29" s="37" t="str">
        <f>Spielbericht!E30</f>
        <v/>
      </c>
      <c r="B29" s="40">
        <f t="shared" si="0"/>
        <v>0</v>
      </c>
      <c r="E29" s="53" t="e">
        <f t="shared" si="1"/>
        <v>#VALUE!</v>
      </c>
      <c r="F29" s="53">
        <f t="shared" si="2"/>
        <v>54</v>
      </c>
      <c r="G29" s="53">
        <f t="shared" si="3"/>
        <v>0</v>
      </c>
      <c r="H29" s="53">
        <f t="shared" si="4"/>
        <v>0</v>
      </c>
      <c r="I29" s="53">
        <f t="shared" si="5"/>
        <v>0</v>
      </c>
      <c r="J29" s="53">
        <f t="shared" si="6"/>
        <v>0</v>
      </c>
      <c r="K29" s="53">
        <f t="shared" si="7"/>
        <v>0</v>
      </c>
      <c r="L29" s="53">
        <f t="shared" si="8"/>
        <v>0</v>
      </c>
      <c r="M29" s="53">
        <f t="shared" si="9"/>
        <v>0</v>
      </c>
      <c r="N29" s="53">
        <f t="shared" si="10"/>
        <v>0</v>
      </c>
      <c r="O29" s="53">
        <f t="shared" si="11"/>
        <v>0</v>
      </c>
      <c r="P29" s="53">
        <f t="shared" si="12"/>
        <v>0</v>
      </c>
      <c r="Q29" s="53">
        <f t="shared" si="13"/>
        <v>0</v>
      </c>
      <c r="R29" s="53">
        <f t="shared" si="14"/>
        <v>0</v>
      </c>
      <c r="S29" s="53">
        <f t="shared" si="15"/>
        <v>0</v>
      </c>
      <c r="T29" s="53">
        <f t="shared" si="16"/>
        <v>0</v>
      </c>
      <c r="U29" s="53">
        <f t="shared" si="17"/>
        <v>0</v>
      </c>
      <c r="V29" s="53">
        <f t="shared" si="18"/>
        <v>0</v>
      </c>
      <c r="W29" s="53">
        <f t="shared" si="19"/>
        <v>0</v>
      </c>
      <c r="X29" s="53">
        <f t="shared" si="20"/>
        <v>0</v>
      </c>
      <c r="Y29" s="53">
        <f t="shared" si="21"/>
        <v>0</v>
      </c>
      <c r="Z29" s="53">
        <f t="shared" si="22"/>
        <v>0</v>
      </c>
      <c r="AA29" s="53">
        <f t="shared" si="23"/>
        <v>0</v>
      </c>
      <c r="AB29" s="53">
        <f t="shared" si="24"/>
        <v>0</v>
      </c>
      <c r="AC29" s="53">
        <f t="shared" si="25"/>
        <v>0</v>
      </c>
      <c r="AD29" s="53">
        <f t="shared" si="26"/>
        <v>0</v>
      </c>
      <c r="AE29" s="53">
        <f t="shared" si="27"/>
        <v>0</v>
      </c>
      <c r="AF29" s="53">
        <f t="shared" si="28"/>
        <v>0</v>
      </c>
      <c r="AG29" s="53">
        <f t="shared" si="29"/>
        <v>0</v>
      </c>
      <c r="AH29" s="53">
        <f t="shared" si="30"/>
        <v>0</v>
      </c>
      <c r="AI29" s="53">
        <f t="shared" si="31"/>
        <v>0</v>
      </c>
      <c r="AJ29" s="53">
        <f t="shared" si="32"/>
        <v>0</v>
      </c>
      <c r="AK29" s="53">
        <f t="shared" si="33"/>
        <v>0</v>
      </c>
      <c r="AL29" s="53">
        <f t="shared" si="34"/>
        <v>0</v>
      </c>
      <c r="AM29" s="53">
        <f t="shared" si="35"/>
        <v>0</v>
      </c>
      <c r="AN29" s="53">
        <f t="shared" si="36"/>
        <v>0</v>
      </c>
      <c r="AO29" s="53">
        <f t="shared" si="37"/>
        <v>0</v>
      </c>
      <c r="AP29" s="53">
        <f t="shared" si="38"/>
        <v>0</v>
      </c>
      <c r="AQ29" s="53">
        <f t="shared" si="39"/>
        <v>0</v>
      </c>
      <c r="AR29" s="53">
        <f t="shared" si="40"/>
        <v>0</v>
      </c>
      <c r="AS29" s="53">
        <f t="shared" si="41"/>
        <v>0</v>
      </c>
      <c r="AT29" s="53">
        <f t="shared" si="42"/>
        <v>0</v>
      </c>
      <c r="AU29" s="53">
        <f t="shared" si="43"/>
        <v>0</v>
      </c>
      <c r="AV29" s="53">
        <f t="shared" si="44"/>
        <v>0</v>
      </c>
      <c r="AW29" s="53">
        <f t="shared" si="45"/>
        <v>0</v>
      </c>
      <c r="AX29" s="53">
        <f t="shared" si="46"/>
        <v>0</v>
      </c>
      <c r="AY29" s="53">
        <f t="shared" si="47"/>
        <v>0</v>
      </c>
      <c r="AZ29" s="53">
        <f t="shared" si="48"/>
        <v>0</v>
      </c>
      <c r="BA29" s="53">
        <f t="shared" si="49"/>
        <v>0</v>
      </c>
      <c r="BB29" s="53">
        <f t="shared" si="50"/>
        <v>0</v>
      </c>
      <c r="BC29" s="53">
        <f t="shared" si="51"/>
        <v>0</v>
      </c>
      <c r="BD29" s="53">
        <f t="shared" si="52"/>
        <v>0</v>
      </c>
      <c r="BE29" s="53">
        <f t="shared" si="53"/>
        <v>0</v>
      </c>
      <c r="BF29" s="53">
        <f t="shared" si="54"/>
        <v>0</v>
      </c>
      <c r="BG29" s="53">
        <f t="shared" si="55"/>
        <v>0</v>
      </c>
      <c r="BH29" s="53">
        <f t="shared" si="55"/>
        <v>0</v>
      </c>
    </row>
    <row r="30" spans="1:60" ht="16.05" customHeight="1" thickBot="1">
      <c r="A30" s="37" t="str">
        <f>Spielbericht!E31</f>
        <v/>
      </c>
      <c r="B30" s="40">
        <f t="shared" si="0"/>
        <v>0</v>
      </c>
      <c r="E30" s="53" t="e">
        <f t="shared" si="1"/>
        <v>#VALUE!</v>
      </c>
      <c r="F30" s="53">
        <f t="shared" si="2"/>
        <v>54</v>
      </c>
      <c r="G30" s="53">
        <f t="shared" si="3"/>
        <v>0</v>
      </c>
      <c r="H30" s="53">
        <f t="shared" si="4"/>
        <v>0</v>
      </c>
      <c r="I30" s="53">
        <f t="shared" si="5"/>
        <v>0</v>
      </c>
      <c r="J30" s="53">
        <f t="shared" si="6"/>
        <v>0</v>
      </c>
      <c r="K30" s="53">
        <f t="shared" si="7"/>
        <v>0</v>
      </c>
      <c r="L30" s="53">
        <f t="shared" si="8"/>
        <v>0</v>
      </c>
      <c r="M30" s="53">
        <f t="shared" si="9"/>
        <v>0</v>
      </c>
      <c r="N30" s="53">
        <f t="shared" si="10"/>
        <v>0</v>
      </c>
      <c r="O30" s="53">
        <f t="shared" si="11"/>
        <v>0</v>
      </c>
      <c r="P30" s="53">
        <f t="shared" si="12"/>
        <v>0</v>
      </c>
      <c r="Q30" s="53">
        <f t="shared" si="13"/>
        <v>0</v>
      </c>
      <c r="R30" s="53">
        <f t="shared" si="14"/>
        <v>0</v>
      </c>
      <c r="S30" s="53">
        <f t="shared" si="15"/>
        <v>0</v>
      </c>
      <c r="T30" s="53">
        <f t="shared" si="16"/>
        <v>0</v>
      </c>
      <c r="U30" s="53">
        <f t="shared" si="17"/>
        <v>0</v>
      </c>
      <c r="V30" s="53">
        <f t="shared" si="18"/>
        <v>0</v>
      </c>
      <c r="W30" s="53">
        <f t="shared" si="19"/>
        <v>0</v>
      </c>
      <c r="X30" s="53">
        <f t="shared" si="20"/>
        <v>0</v>
      </c>
      <c r="Y30" s="53">
        <f t="shared" si="21"/>
        <v>0</v>
      </c>
      <c r="Z30" s="53">
        <f t="shared" si="22"/>
        <v>0</v>
      </c>
      <c r="AA30" s="53">
        <f t="shared" si="23"/>
        <v>0</v>
      </c>
      <c r="AB30" s="53">
        <f t="shared" si="24"/>
        <v>0</v>
      </c>
      <c r="AC30" s="53">
        <f t="shared" si="25"/>
        <v>0</v>
      </c>
      <c r="AD30" s="53">
        <f t="shared" si="26"/>
        <v>0</v>
      </c>
      <c r="AE30" s="53">
        <f t="shared" si="27"/>
        <v>0</v>
      </c>
      <c r="AF30" s="53">
        <f t="shared" si="28"/>
        <v>0</v>
      </c>
      <c r="AG30" s="53">
        <f t="shared" si="29"/>
        <v>0</v>
      </c>
      <c r="AH30" s="53">
        <f t="shared" si="30"/>
        <v>0</v>
      </c>
      <c r="AI30" s="53">
        <f t="shared" si="31"/>
        <v>0</v>
      </c>
      <c r="AJ30" s="53">
        <f t="shared" si="32"/>
        <v>0</v>
      </c>
      <c r="AK30" s="53">
        <f t="shared" si="33"/>
        <v>0</v>
      </c>
      <c r="AL30" s="53">
        <f t="shared" si="34"/>
        <v>0</v>
      </c>
      <c r="AM30" s="53">
        <f t="shared" si="35"/>
        <v>0</v>
      </c>
      <c r="AN30" s="53">
        <f t="shared" si="36"/>
        <v>0</v>
      </c>
      <c r="AO30" s="53">
        <f t="shared" si="37"/>
        <v>0</v>
      </c>
      <c r="AP30" s="53">
        <f t="shared" si="38"/>
        <v>0</v>
      </c>
      <c r="AQ30" s="53">
        <f t="shared" si="39"/>
        <v>0</v>
      </c>
      <c r="AR30" s="53">
        <f t="shared" si="40"/>
        <v>0</v>
      </c>
      <c r="AS30" s="53">
        <f t="shared" si="41"/>
        <v>0</v>
      </c>
      <c r="AT30" s="53">
        <f t="shared" si="42"/>
        <v>0</v>
      </c>
      <c r="AU30" s="53">
        <f t="shared" si="43"/>
        <v>0</v>
      </c>
      <c r="AV30" s="53">
        <f t="shared" si="44"/>
        <v>0</v>
      </c>
      <c r="AW30" s="53">
        <f t="shared" si="45"/>
        <v>0</v>
      </c>
      <c r="AX30" s="53">
        <f t="shared" si="46"/>
        <v>0</v>
      </c>
      <c r="AY30" s="53">
        <f t="shared" si="47"/>
        <v>0</v>
      </c>
      <c r="AZ30" s="53">
        <f t="shared" si="48"/>
        <v>0</v>
      </c>
      <c r="BA30" s="53">
        <f t="shared" si="49"/>
        <v>0</v>
      </c>
      <c r="BB30" s="53">
        <f t="shared" si="50"/>
        <v>0</v>
      </c>
      <c r="BC30" s="53">
        <f t="shared" si="51"/>
        <v>0</v>
      </c>
      <c r="BD30" s="53">
        <f t="shared" si="52"/>
        <v>0</v>
      </c>
      <c r="BE30" s="53">
        <f t="shared" si="53"/>
        <v>0</v>
      </c>
      <c r="BF30" s="53">
        <f t="shared" si="54"/>
        <v>0</v>
      </c>
      <c r="BG30" s="53">
        <f t="shared" si="55"/>
        <v>0</v>
      </c>
      <c r="BH30" s="53">
        <f t="shared" si="55"/>
        <v>0</v>
      </c>
    </row>
    <row r="31" spans="1:60" ht="16.05" customHeight="1" thickBot="1">
      <c r="A31" s="80" t="str">
        <f>Spielbericht!E32</f>
        <v/>
      </c>
      <c r="B31" s="35">
        <f t="shared" si="0"/>
        <v>0</v>
      </c>
      <c r="C31" s="42">
        <f>SUM(A26:A31)</f>
        <v>0</v>
      </c>
      <c r="E31" s="53" t="e">
        <f t="shared" si="1"/>
        <v>#VALUE!</v>
      </c>
      <c r="F31" s="53">
        <f t="shared" si="2"/>
        <v>54</v>
      </c>
      <c r="G31" s="53">
        <f t="shared" si="3"/>
        <v>0</v>
      </c>
      <c r="H31" s="53">
        <f t="shared" si="4"/>
        <v>0</v>
      </c>
      <c r="I31" s="53">
        <f t="shared" si="5"/>
        <v>0</v>
      </c>
      <c r="J31" s="53">
        <f t="shared" si="6"/>
        <v>0</v>
      </c>
      <c r="K31" s="53">
        <f t="shared" si="7"/>
        <v>0</v>
      </c>
      <c r="L31" s="53">
        <f t="shared" si="8"/>
        <v>0</v>
      </c>
      <c r="M31" s="53">
        <f t="shared" si="9"/>
        <v>0</v>
      </c>
      <c r="N31" s="53">
        <f t="shared" si="10"/>
        <v>0</v>
      </c>
      <c r="O31" s="53">
        <f t="shared" si="11"/>
        <v>0</v>
      </c>
      <c r="P31" s="53">
        <f t="shared" si="12"/>
        <v>0</v>
      </c>
      <c r="Q31" s="53">
        <f t="shared" si="13"/>
        <v>0</v>
      </c>
      <c r="R31" s="53">
        <f t="shared" si="14"/>
        <v>0</v>
      </c>
      <c r="S31" s="53">
        <f t="shared" si="15"/>
        <v>0</v>
      </c>
      <c r="T31" s="53">
        <f t="shared" si="16"/>
        <v>0</v>
      </c>
      <c r="U31" s="53">
        <f t="shared" si="17"/>
        <v>0</v>
      </c>
      <c r="V31" s="53">
        <f t="shared" si="18"/>
        <v>0</v>
      </c>
      <c r="W31" s="53">
        <f t="shared" si="19"/>
        <v>0</v>
      </c>
      <c r="X31" s="53">
        <f t="shared" si="20"/>
        <v>0</v>
      </c>
      <c r="Y31" s="53">
        <f t="shared" si="21"/>
        <v>0</v>
      </c>
      <c r="Z31" s="53">
        <f t="shared" si="22"/>
        <v>0</v>
      </c>
      <c r="AA31" s="53">
        <f t="shared" si="23"/>
        <v>0</v>
      </c>
      <c r="AB31" s="53">
        <f t="shared" si="24"/>
        <v>0</v>
      </c>
      <c r="AC31" s="53">
        <f t="shared" si="25"/>
        <v>0</v>
      </c>
      <c r="AD31" s="53">
        <f t="shared" si="26"/>
        <v>0</v>
      </c>
      <c r="AE31" s="53">
        <f t="shared" si="27"/>
        <v>0</v>
      </c>
      <c r="AF31" s="53">
        <f t="shared" si="28"/>
        <v>0</v>
      </c>
      <c r="AG31" s="53">
        <f t="shared" si="29"/>
        <v>0</v>
      </c>
      <c r="AH31" s="53">
        <f t="shared" si="30"/>
        <v>0</v>
      </c>
      <c r="AI31" s="53">
        <f t="shared" si="31"/>
        <v>0</v>
      </c>
      <c r="AJ31" s="53">
        <f t="shared" si="32"/>
        <v>0</v>
      </c>
      <c r="AK31" s="53">
        <f t="shared" si="33"/>
        <v>0</v>
      </c>
      <c r="AL31" s="53">
        <f t="shared" si="34"/>
        <v>0</v>
      </c>
      <c r="AM31" s="53">
        <f t="shared" si="35"/>
        <v>0</v>
      </c>
      <c r="AN31" s="53">
        <f t="shared" si="36"/>
        <v>0</v>
      </c>
      <c r="AO31" s="53">
        <f t="shared" si="37"/>
        <v>0</v>
      </c>
      <c r="AP31" s="53">
        <f t="shared" si="38"/>
        <v>0</v>
      </c>
      <c r="AQ31" s="53">
        <f t="shared" si="39"/>
        <v>0</v>
      </c>
      <c r="AR31" s="53">
        <f t="shared" si="40"/>
        <v>0</v>
      </c>
      <c r="AS31" s="53">
        <f t="shared" si="41"/>
        <v>0</v>
      </c>
      <c r="AT31" s="53">
        <f t="shared" si="42"/>
        <v>0</v>
      </c>
      <c r="AU31" s="53">
        <f t="shared" si="43"/>
        <v>0</v>
      </c>
      <c r="AV31" s="53">
        <f t="shared" si="44"/>
        <v>0</v>
      </c>
      <c r="AW31" s="53">
        <f t="shared" si="45"/>
        <v>0</v>
      </c>
      <c r="AX31" s="53">
        <f t="shared" si="46"/>
        <v>0</v>
      </c>
      <c r="AY31" s="53">
        <f t="shared" si="47"/>
        <v>0</v>
      </c>
      <c r="AZ31" s="53">
        <f t="shared" si="48"/>
        <v>0</v>
      </c>
      <c r="BA31" s="53">
        <f t="shared" si="49"/>
        <v>0</v>
      </c>
      <c r="BB31" s="53">
        <f t="shared" si="50"/>
        <v>0</v>
      </c>
      <c r="BC31" s="53">
        <f t="shared" si="51"/>
        <v>0</v>
      </c>
      <c r="BD31" s="53">
        <f t="shared" si="52"/>
        <v>0</v>
      </c>
      <c r="BE31" s="53">
        <f t="shared" si="53"/>
        <v>0</v>
      </c>
      <c r="BF31" s="53">
        <f t="shared" si="54"/>
        <v>0</v>
      </c>
      <c r="BG31" s="53">
        <f t="shared" si="55"/>
        <v>0</v>
      </c>
      <c r="BH31" s="53">
        <f t="shared" si="55"/>
        <v>0</v>
      </c>
    </row>
    <row r="32" spans="1:60" ht="16.05" customHeight="1">
      <c r="A32" s="64" t="str">
        <f>Spielbericht!M27</f>
        <v/>
      </c>
      <c r="B32" s="40">
        <f t="shared" si="0"/>
        <v>0</v>
      </c>
      <c r="E32" s="53" t="e">
        <f t="shared" si="1"/>
        <v>#VALUE!</v>
      </c>
      <c r="F32" s="53">
        <f t="shared" si="2"/>
        <v>54</v>
      </c>
      <c r="G32" s="53">
        <f t="shared" si="3"/>
        <v>0</v>
      </c>
      <c r="H32" s="53">
        <f t="shared" si="4"/>
        <v>0</v>
      </c>
      <c r="I32" s="53">
        <f t="shared" si="5"/>
        <v>0</v>
      </c>
      <c r="J32" s="53">
        <f t="shared" si="6"/>
        <v>0</v>
      </c>
      <c r="K32" s="53">
        <f t="shared" si="7"/>
        <v>0</v>
      </c>
      <c r="L32" s="53">
        <f t="shared" si="8"/>
        <v>0</v>
      </c>
      <c r="M32" s="53">
        <f t="shared" si="9"/>
        <v>0</v>
      </c>
      <c r="N32" s="53">
        <f t="shared" si="10"/>
        <v>0</v>
      </c>
      <c r="O32" s="53">
        <f t="shared" si="11"/>
        <v>0</v>
      </c>
      <c r="P32" s="53">
        <f t="shared" si="12"/>
        <v>0</v>
      </c>
      <c r="Q32" s="53">
        <f t="shared" si="13"/>
        <v>0</v>
      </c>
      <c r="R32" s="53">
        <f t="shared" si="14"/>
        <v>0</v>
      </c>
      <c r="S32" s="53">
        <f t="shared" si="15"/>
        <v>0</v>
      </c>
      <c r="T32" s="53">
        <f t="shared" si="16"/>
        <v>0</v>
      </c>
      <c r="U32" s="53">
        <f t="shared" si="17"/>
        <v>0</v>
      </c>
      <c r="V32" s="53">
        <f t="shared" si="18"/>
        <v>0</v>
      </c>
      <c r="W32" s="53">
        <f t="shared" si="19"/>
        <v>0</v>
      </c>
      <c r="X32" s="53">
        <f t="shared" si="20"/>
        <v>0</v>
      </c>
      <c r="Y32" s="53">
        <f t="shared" si="21"/>
        <v>0</v>
      </c>
      <c r="Z32" s="53">
        <f t="shared" si="22"/>
        <v>0</v>
      </c>
      <c r="AA32" s="53">
        <f t="shared" si="23"/>
        <v>0</v>
      </c>
      <c r="AB32" s="53">
        <f t="shared" si="24"/>
        <v>0</v>
      </c>
      <c r="AC32" s="53">
        <f t="shared" si="25"/>
        <v>0</v>
      </c>
      <c r="AD32" s="53">
        <f t="shared" si="26"/>
        <v>0</v>
      </c>
      <c r="AE32" s="53">
        <f t="shared" si="27"/>
        <v>0</v>
      </c>
      <c r="AF32" s="53">
        <f t="shared" si="28"/>
        <v>0</v>
      </c>
      <c r="AG32" s="53">
        <f t="shared" si="29"/>
        <v>0</v>
      </c>
      <c r="AH32" s="53">
        <f t="shared" si="30"/>
        <v>0</v>
      </c>
      <c r="AI32" s="53">
        <f t="shared" si="31"/>
        <v>0</v>
      </c>
      <c r="AJ32" s="53">
        <f t="shared" si="32"/>
        <v>0</v>
      </c>
      <c r="AK32" s="53">
        <f t="shared" si="33"/>
        <v>0</v>
      </c>
      <c r="AL32" s="53">
        <f t="shared" si="34"/>
        <v>0</v>
      </c>
      <c r="AM32" s="53">
        <f t="shared" si="35"/>
        <v>0</v>
      </c>
      <c r="AN32" s="53">
        <f t="shared" si="36"/>
        <v>0</v>
      </c>
      <c r="AO32" s="53">
        <f t="shared" si="37"/>
        <v>0</v>
      </c>
      <c r="AP32" s="53">
        <f t="shared" si="38"/>
        <v>0</v>
      </c>
      <c r="AQ32" s="53">
        <f t="shared" si="39"/>
        <v>0</v>
      </c>
      <c r="AR32" s="53">
        <f t="shared" si="40"/>
        <v>0</v>
      </c>
      <c r="AS32" s="53">
        <f t="shared" si="41"/>
        <v>0</v>
      </c>
      <c r="AT32" s="53">
        <f t="shared" si="42"/>
        <v>0</v>
      </c>
      <c r="AU32" s="53">
        <f t="shared" si="43"/>
        <v>0</v>
      </c>
      <c r="AV32" s="53">
        <f t="shared" si="44"/>
        <v>0</v>
      </c>
      <c r="AW32" s="53">
        <f t="shared" si="45"/>
        <v>0</v>
      </c>
      <c r="AX32" s="53">
        <f t="shared" si="46"/>
        <v>0</v>
      </c>
      <c r="AY32" s="53">
        <f t="shared" si="47"/>
        <v>0</v>
      </c>
      <c r="AZ32" s="53">
        <f t="shared" si="48"/>
        <v>0</v>
      </c>
      <c r="BA32" s="53">
        <f t="shared" si="49"/>
        <v>0</v>
      </c>
      <c r="BB32" s="53">
        <f t="shared" si="50"/>
        <v>0</v>
      </c>
      <c r="BC32" s="53">
        <f t="shared" si="51"/>
        <v>0</v>
      </c>
      <c r="BD32" s="53">
        <f t="shared" si="52"/>
        <v>0</v>
      </c>
      <c r="BE32" s="53">
        <f t="shared" si="53"/>
        <v>0</v>
      </c>
      <c r="BF32" s="53">
        <f t="shared" si="54"/>
        <v>0</v>
      </c>
      <c r="BG32" s="53">
        <f t="shared" si="55"/>
        <v>0</v>
      </c>
      <c r="BH32" s="53">
        <f t="shared" si="55"/>
        <v>0</v>
      </c>
    </row>
    <row r="33" spans="1:60" ht="16.05" customHeight="1">
      <c r="A33" s="37" t="str">
        <f>Spielbericht!M28</f>
        <v/>
      </c>
      <c r="B33" s="40">
        <f t="shared" si="0"/>
        <v>0</v>
      </c>
      <c r="E33" s="53" t="e">
        <f t="shared" si="1"/>
        <v>#VALUE!</v>
      </c>
      <c r="F33" s="53">
        <f t="shared" si="2"/>
        <v>54</v>
      </c>
      <c r="G33" s="53">
        <f t="shared" si="3"/>
        <v>0</v>
      </c>
      <c r="H33" s="53">
        <f t="shared" si="4"/>
        <v>0</v>
      </c>
      <c r="I33" s="53">
        <f t="shared" si="5"/>
        <v>0</v>
      </c>
      <c r="J33" s="53">
        <f t="shared" si="6"/>
        <v>0</v>
      </c>
      <c r="K33" s="53">
        <f t="shared" si="7"/>
        <v>0</v>
      </c>
      <c r="L33" s="53">
        <f t="shared" si="8"/>
        <v>0</v>
      </c>
      <c r="M33" s="53">
        <f t="shared" si="9"/>
        <v>0</v>
      </c>
      <c r="N33" s="53">
        <f t="shared" si="10"/>
        <v>0</v>
      </c>
      <c r="O33" s="53">
        <f t="shared" si="11"/>
        <v>0</v>
      </c>
      <c r="P33" s="53">
        <f t="shared" si="12"/>
        <v>0</v>
      </c>
      <c r="Q33" s="53">
        <f t="shared" si="13"/>
        <v>0</v>
      </c>
      <c r="R33" s="53">
        <f t="shared" si="14"/>
        <v>0</v>
      </c>
      <c r="S33" s="53">
        <f t="shared" si="15"/>
        <v>0</v>
      </c>
      <c r="T33" s="53">
        <f t="shared" si="16"/>
        <v>0</v>
      </c>
      <c r="U33" s="53">
        <f t="shared" si="17"/>
        <v>0</v>
      </c>
      <c r="V33" s="53">
        <f t="shared" si="18"/>
        <v>0</v>
      </c>
      <c r="W33" s="53">
        <f t="shared" si="19"/>
        <v>0</v>
      </c>
      <c r="X33" s="53">
        <f t="shared" si="20"/>
        <v>0</v>
      </c>
      <c r="Y33" s="53">
        <f t="shared" si="21"/>
        <v>0</v>
      </c>
      <c r="Z33" s="53">
        <f t="shared" si="22"/>
        <v>0</v>
      </c>
      <c r="AA33" s="53">
        <f t="shared" si="23"/>
        <v>0</v>
      </c>
      <c r="AB33" s="53">
        <f t="shared" si="24"/>
        <v>0</v>
      </c>
      <c r="AC33" s="53">
        <f t="shared" si="25"/>
        <v>0</v>
      </c>
      <c r="AD33" s="53">
        <f t="shared" si="26"/>
        <v>0</v>
      </c>
      <c r="AE33" s="53">
        <f t="shared" si="27"/>
        <v>0</v>
      </c>
      <c r="AF33" s="53">
        <f t="shared" si="28"/>
        <v>0</v>
      </c>
      <c r="AG33" s="53">
        <f t="shared" si="29"/>
        <v>0</v>
      </c>
      <c r="AH33" s="53">
        <f t="shared" si="30"/>
        <v>0</v>
      </c>
      <c r="AI33" s="53">
        <f t="shared" si="31"/>
        <v>0</v>
      </c>
      <c r="AJ33" s="53">
        <f t="shared" si="32"/>
        <v>0</v>
      </c>
      <c r="AK33" s="53">
        <f t="shared" si="33"/>
        <v>0</v>
      </c>
      <c r="AL33" s="53">
        <f t="shared" si="34"/>
        <v>0</v>
      </c>
      <c r="AM33" s="53">
        <f t="shared" si="35"/>
        <v>0</v>
      </c>
      <c r="AN33" s="53">
        <f t="shared" si="36"/>
        <v>0</v>
      </c>
      <c r="AO33" s="53">
        <f t="shared" si="37"/>
        <v>0</v>
      </c>
      <c r="AP33" s="53">
        <f t="shared" si="38"/>
        <v>0</v>
      </c>
      <c r="AQ33" s="53">
        <f t="shared" si="39"/>
        <v>0</v>
      </c>
      <c r="AR33" s="53">
        <f t="shared" si="40"/>
        <v>0</v>
      </c>
      <c r="AS33" s="53">
        <f t="shared" si="41"/>
        <v>0</v>
      </c>
      <c r="AT33" s="53">
        <f t="shared" si="42"/>
        <v>0</v>
      </c>
      <c r="AU33" s="53">
        <f t="shared" si="43"/>
        <v>0</v>
      </c>
      <c r="AV33" s="53">
        <f t="shared" si="44"/>
        <v>0</v>
      </c>
      <c r="AW33" s="53">
        <f t="shared" si="45"/>
        <v>0</v>
      </c>
      <c r="AX33" s="53">
        <f t="shared" si="46"/>
        <v>0</v>
      </c>
      <c r="AY33" s="53">
        <f t="shared" si="47"/>
        <v>0</v>
      </c>
      <c r="AZ33" s="53">
        <f t="shared" si="48"/>
        <v>0</v>
      </c>
      <c r="BA33" s="53">
        <f t="shared" si="49"/>
        <v>0</v>
      </c>
      <c r="BB33" s="53">
        <f t="shared" si="50"/>
        <v>0</v>
      </c>
      <c r="BC33" s="53">
        <f t="shared" si="51"/>
        <v>0</v>
      </c>
      <c r="BD33" s="53">
        <f t="shared" si="52"/>
        <v>0</v>
      </c>
      <c r="BE33" s="53">
        <f t="shared" si="53"/>
        <v>0</v>
      </c>
      <c r="BF33" s="53">
        <f t="shared" si="54"/>
        <v>0</v>
      </c>
      <c r="BG33" s="53">
        <f t="shared" si="55"/>
        <v>0</v>
      </c>
      <c r="BH33" s="53">
        <f t="shared" si="55"/>
        <v>0</v>
      </c>
    </row>
    <row r="34" spans="1:60" ht="16.05" customHeight="1">
      <c r="A34" s="37" t="str">
        <f>Spielbericht!M29</f>
        <v/>
      </c>
      <c r="B34" s="40">
        <f t="shared" si="0"/>
        <v>0</v>
      </c>
      <c r="E34" s="53" t="e">
        <f t="shared" si="1"/>
        <v>#VALUE!</v>
      </c>
      <c r="F34" s="53">
        <f t="shared" si="2"/>
        <v>54</v>
      </c>
      <c r="G34" s="53">
        <f t="shared" si="3"/>
        <v>0</v>
      </c>
      <c r="H34" s="53">
        <f t="shared" si="4"/>
        <v>0</v>
      </c>
      <c r="I34" s="53">
        <f t="shared" si="5"/>
        <v>0</v>
      </c>
      <c r="J34" s="53">
        <f t="shared" si="6"/>
        <v>0</v>
      </c>
      <c r="K34" s="53">
        <f t="shared" si="7"/>
        <v>0</v>
      </c>
      <c r="L34" s="53">
        <f t="shared" si="8"/>
        <v>0</v>
      </c>
      <c r="M34" s="53">
        <f t="shared" si="9"/>
        <v>0</v>
      </c>
      <c r="N34" s="53">
        <f t="shared" si="10"/>
        <v>0</v>
      </c>
      <c r="O34" s="53">
        <f t="shared" si="11"/>
        <v>0</v>
      </c>
      <c r="P34" s="53">
        <f t="shared" si="12"/>
        <v>0</v>
      </c>
      <c r="Q34" s="53">
        <f t="shared" si="13"/>
        <v>0</v>
      </c>
      <c r="R34" s="53">
        <f t="shared" si="14"/>
        <v>0</v>
      </c>
      <c r="S34" s="53">
        <f t="shared" si="15"/>
        <v>0</v>
      </c>
      <c r="T34" s="53">
        <f t="shared" si="16"/>
        <v>0</v>
      </c>
      <c r="U34" s="53">
        <f t="shared" si="17"/>
        <v>0</v>
      </c>
      <c r="V34" s="53">
        <f t="shared" si="18"/>
        <v>0</v>
      </c>
      <c r="W34" s="53">
        <f t="shared" si="19"/>
        <v>0</v>
      </c>
      <c r="X34" s="53">
        <f t="shared" si="20"/>
        <v>0</v>
      </c>
      <c r="Y34" s="53">
        <f t="shared" si="21"/>
        <v>0</v>
      </c>
      <c r="Z34" s="53">
        <f t="shared" si="22"/>
        <v>0</v>
      </c>
      <c r="AA34" s="53">
        <f t="shared" si="23"/>
        <v>0</v>
      </c>
      <c r="AB34" s="53">
        <f t="shared" si="24"/>
        <v>0</v>
      </c>
      <c r="AC34" s="53">
        <f t="shared" si="25"/>
        <v>0</v>
      </c>
      <c r="AD34" s="53">
        <f t="shared" si="26"/>
        <v>0</v>
      </c>
      <c r="AE34" s="53">
        <f t="shared" si="27"/>
        <v>0</v>
      </c>
      <c r="AF34" s="53">
        <f t="shared" si="28"/>
        <v>0</v>
      </c>
      <c r="AG34" s="53">
        <f t="shared" si="29"/>
        <v>0</v>
      </c>
      <c r="AH34" s="53">
        <f t="shared" si="30"/>
        <v>0</v>
      </c>
      <c r="AI34" s="53">
        <f t="shared" si="31"/>
        <v>0</v>
      </c>
      <c r="AJ34" s="53">
        <f t="shared" si="32"/>
        <v>0</v>
      </c>
      <c r="AK34" s="53">
        <f t="shared" si="33"/>
        <v>0</v>
      </c>
      <c r="AL34" s="53">
        <f t="shared" si="34"/>
        <v>0</v>
      </c>
      <c r="AM34" s="53">
        <f t="shared" si="35"/>
        <v>0</v>
      </c>
      <c r="AN34" s="53">
        <f t="shared" si="36"/>
        <v>0</v>
      </c>
      <c r="AO34" s="53">
        <f t="shared" si="37"/>
        <v>0</v>
      </c>
      <c r="AP34" s="53">
        <f t="shared" si="38"/>
        <v>0</v>
      </c>
      <c r="AQ34" s="53">
        <f t="shared" si="39"/>
        <v>0</v>
      </c>
      <c r="AR34" s="53">
        <f t="shared" si="40"/>
        <v>0</v>
      </c>
      <c r="AS34" s="53">
        <f t="shared" si="41"/>
        <v>0</v>
      </c>
      <c r="AT34" s="53">
        <f t="shared" si="42"/>
        <v>0</v>
      </c>
      <c r="AU34" s="53">
        <f t="shared" si="43"/>
        <v>0</v>
      </c>
      <c r="AV34" s="53">
        <f t="shared" si="44"/>
        <v>0</v>
      </c>
      <c r="AW34" s="53">
        <f t="shared" si="45"/>
        <v>0</v>
      </c>
      <c r="AX34" s="53">
        <f t="shared" si="46"/>
        <v>0</v>
      </c>
      <c r="AY34" s="53">
        <f t="shared" si="47"/>
        <v>0</v>
      </c>
      <c r="AZ34" s="53">
        <f t="shared" si="48"/>
        <v>0</v>
      </c>
      <c r="BA34" s="53">
        <f t="shared" si="49"/>
        <v>0</v>
      </c>
      <c r="BB34" s="53">
        <f t="shared" si="50"/>
        <v>0</v>
      </c>
      <c r="BC34" s="53">
        <f t="shared" si="51"/>
        <v>0</v>
      </c>
      <c r="BD34" s="53">
        <f t="shared" si="52"/>
        <v>0</v>
      </c>
      <c r="BE34" s="53">
        <f t="shared" si="53"/>
        <v>0</v>
      </c>
      <c r="BF34" s="53">
        <f t="shared" si="54"/>
        <v>0</v>
      </c>
      <c r="BG34" s="53">
        <f t="shared" si="55"/>
        <v>0</v>
      </c>
      <c r="BH34" s="53">
        <f t="shared" si="55"/>
        <v>0</v>
      </c>
    </row>
    <row r="35" spans="1:60" ht="16.05" customHeight="1">
      <c r="A35" s="37" t="str">
        <f>Spielbericht!M30</f>
        <v/>
      </c>
      <c r="B35" s="40">
        <f t="shared" si="0"/>
        <v>0</v>
      </c>
      <c r="E35" s="53" t="e">
        <f t="shared" si="1"/>
        <v>#VALUE!</v>
      </c>
      <c r="F35" s="53">
        <f t="shared" si="2"/>
        <v>54</v>
      </c>
      <c r="G35" s="53">
        <f t="shared" si="3"/>
        <v>0</v>
      </c>
      <c r="H35" s="53">
        <f t="shared" si="4"/>
        <v>0</v>
      </c>
      <c r="I35" s="53">
        <f t="shared" si="5"/>
        <v>0</v>
      </c>
      <c r="J35" s="53">
        <f t="shared" si="6"/>
        <v>0</v>
      </c>
      <c r="K35" s="53">
        <f t="shared" si="7"/>
        <v>0</v>
      </c>
      <c r="L35" s="53">
        <f t="shared" si="8"/>
        <v>0</v>
      </c>
      <c r="M35" s="53">
        <f t="shared" si="9"/>
        <v>0</v>
      </c>
      <c r="N35" s="53">
        <f t="shared" si="10"/>
        <v>0</v>
      </c>
      <c r="O35" s="53">
        <f t="shared" si="11"/>
        <v>0</v>
      </c>
      <c r="P35" s="53">
        <f t="shared" si="12"/>
        <v>0</v>
      </c>
      <c r="Q35" s="53">
        <f t="shared" si="13"/>
        <v>0</v>
      </c>
      <c r="R35" s="53">
        <f t="shared" si="14"/>
        <v>0</v>
      </c>
      <c r="S35" s="53">
        <f t="shared" si="15"/>
        <v>0</v>
      </c>
      <c r="T35" s="53">
        <f t="shared" si="16"/>
        <v>0</v>
      </c>
      <c r="U35" s="53">
        <f t="shared" si="17"/>
        <v>0</v>
      </c>
      <c r="V35" s="53">
        <f t="shared" si="18"/>
        <v>0</v>
      </c>
      <c r="W35" s="53">
        <f t="shared" si="19"/>
        <v>0</v>
      </c>
      <c r="X35" s="53">
        <f t="shared" si="20"/>
        <v>0</v>
      </c>
      <c r="Y35" s="53">
        <f t="shared" si="21"/>
        <v>0</v>
      </c>
      <c r="Z35" s="53">
        <f t="shared" si="22"/>
        <v>0</v>
      </c>
      <c r="AA35" s="53">
        <f t="shared" si="23"/>
        <v>0</v>
      </c>
      <c r="AB35" s="53">
        <f t="shared" si="24"/>
        <v>0</v>
      </c>
      <c r="AC35" s="53">
        <f t="shared" si="25"/>
        <v>0</v>
      </c>
      <c r="AD35" s="53">
        <f t="shared" si="26"/>
        <v>0</v>
      </c>
      <c r="AE35" s="53">
        <f t="shared" si="27"/>
        <v>0</v>
      </c>
      <c r="AF35" s="53">
        <f t="shared" si="28"/>
        <v>0</v>
      </c>
      <c r="AG35" s="53">
        <f t="shared" si="29"/>
        <v>0</v>
      </c>
      <c r="AH35" s="53">
        <f t="shared" si="30"/>
        <v>0</v>
      </c>
      <c r="AI35" s="53">
        <f t="shared" si="31"/>
        <v>0</v>
      </c>
      <c r="AJ35" s="53">
        <f t="shared" si="32"/>
        <v>0</v>
      </c>
      <c r="AK35" s="53">
        <f t="shared" si="33"/>
        <v>0</v>
      </c>
      <c r="AL35" s="53">
        <f t="shared" si="34"/>
        <v>0</v>
      </c>
      <c r="AM35" s="53">
        <f t="shared" si="35"/>
        <v>0</v>
      </c>
      <c r="AN35" s="53">
        <f t="shared" si="36"/>
        <v>0</v>
      </c>
      <c r="AO35" s="53">
        <f t="shared" si="37"/>
        <v>0</v>
      </c>
      <c r="AP35" s="53">
        <f t="shared" si="38"/>
        <v>0</v>
      </c>
      <c r="AQ35" s="53">
        <f t="shared" si="39"/>
        <v>0</v>
      </c>
      <c r="AR35" s="53">
        <f t="shared" si="40"/>
        <v>0</v>
      </c>
      <c r="AS35" s="53">
        <f t="shared" si="41"/>
        <v>0</v>
      </c>
      <c r="AT35" s="53">
        <f t="shared" si="42"/>
        <v>0</v>
      </c>
      <c r="AU35" s="53">
        <f t="shared" si="43"/>
        <v>0</v>
      </c>
      <c r="AV35" s="53">
        <f t="shared" si="44"/>
        <v>0</v>
      </c>
      <c r="AW35" s="53">
        <f t="shared" si="45"/>
        <v>0</v>
      </c>
      <c r="AX35" s="53">
        <f t="shared" si="46"/>
        <v>0</v>
      </c>
      <c r="AY35" s="53">
        <f t="shared" si="47"/>
        <v>0</v>
      </c>
      <c r="AZ35" s="53">
        <f t="shared" si="48"/>
        <v>0</v>
      </c>
      <c r="BA35" s="53">
        <f t="shared" si="49"/>
        <v>0</v>
      </c>
      <c r="BB35" s="53">
        <f t="shared" si="50"/>
        <v>0</v>
      </c>
      <c r="BC35" s="53">
        <f t="shared" si="51"/>
        <v>0</v>
      </c>
      <c r="BD35" s="53">
        <f t="shared" si="52"/>
        <v>0</v>
      </c>
      <c r="BE35" s="53">
        <f t="shared" si="53"/>
        <v>0</v>
      </c>
      <c r="BF35" s="53">
        <f t="shared" si="54"/>
        <v>0</v>
      </c>
      <c r="BG35" s="53">
        <f t="shared" si="55"/>
        <v>0</v>
      </c>
      <c r="BH35" s="53">
        <f t="shared" si="55"/>
        <v>0</v>
      </c>
    </row>
    <row r="36" spans="1:60" ht="16.05" customHeight="1" thickBot="1">
      <c r="A36" s="37" t="str">
        <f>Spielbericht!M31</f>
        <v/>
      </c>
      <c r="B36" s="40">
        <f t="shared" si="0"/>
        <v>0</v>
      </c>
      <c r="E36" s="53" t="e">
        <f t="shared" si="1"/>
        <v>#VALUE!</v>
      </c>
      <c r="F36" s="53">
        <f t="shared" si="2"/>
        <v>54</v>
      </c>
      <c r="G36" s="53">
        <f t="shared" si="3"/>
        <v>0</v>
      </c>
      <c r="H36" s="53">
        <f t="shared" si="4"/>
        <v>0</v>
      </c>
      <c r="I36" s="53">
        <f t="shared" si="5"/>
        <v>0</v>
      </c>
      <c r="J36" s="53">
        <f t="shared" si="6"/>
        <v>0</v>
      </c>
      <c r="K36" s="53">
        <f t="shared" si="7"/>
        <v>0</v>
      </c>
      <c r="L36" s="53">
        <f t="shared" si="8"/>
        <v>0</v>
      </c>
      <c r="M36" s="53">
        <f t="shared" si="9"/>
        <v>0</v>
      </c>
      <c r="N36" s="53">
        <f t="shared" si="10"/>
        <v>0</v>
      </c>
      <c r="O36" s="53">
        <f t="shared" si="11"/>
        <v>0</v>
      </c>
      <c r="P36" s="53">
        <f t="shared" si="12"/>
        <v>0</v>
      </c>
      <c r="Q36" s="53">
        <f t="shared" si="13"/>
        <v>0</v>
      </c>
      <c r="R36" s="53">
        <f t="shared" si="14"/>
        <v>0</v>
      </c>
      <c r="S36" s="53">
        <f t="shared" si="15"/>
        <v>0</v>
      </c>
      <c r="T36" s="53">
        <f t="shared" si="16"/>
        <v>0</v>
      </c>
      <c r="U36" s="53">
        <f t="shared" si="17"/>
        <v>0</v>
      </c>
      <c r="V36" s="53">
        <f t="shared" si="18"/>
        <v>0</v>
      </c>
      <c r="W36" s="53">
        <f t="shared" si="19"/>
        <v>0</v>
      </c>
      <c r="X36" s="53">
        <f t="shared" si="20"/>
        <v>0</v>
      </c>
      <c r="Y36" s="53">
        <f t="shared" si="21"/>
        <v>0</v>
      </c>
      <c r="Z36" s="53">
        <f t="shared" si="22"/>
        <v>0</v>
      </c>
      <c r="AA36" s="53">
        <f t="shared" si="23"/>
        <v>0</v>
      </c>
      <c r="AB36" s="53">
        <f t="shared" si="24"/>
        <v>0</v>
      </c>
      <c r="AC36" s="53">
        <f t="shared" si="25"/>
        <v>0</v>
      </c>
      <c r="AD36" s="53">
        <f t="shared" si="26"/>
        <v>0</v>
      </c>
      <c r="AE36" s="53">
        <f t="shared" si="27"/>
        <v>0</v>
      </c>
      <c r="AF36" s="53">
        <f t="shared" si="28"/>
        <v>0</v>
      </c>
      <c r="AG36" s="53">
        <f t="shared" si="29"/>
        <v>0</v>
      </c>
      <c r="AH36" s="53">
        <f t="shared" si="30"/>
        <v>0</v>
      </c>
      <c r="AI36" s="53">
        <f t="shared" si="31"/>
        <v>0</v>
      </c>
      <c r="AJ36" s="53">
        <f t="shared" si="32"/>
        <v>0</v>
      </c>
      <c r="AK36" s="53">
        <f t="shared" si="33"/>
        <v>0</v>
      </c>
      <c r="AL36" s="53">
        <f t="shared" si="34"/>
        <v>0</v>
      </c>
      <c r="AM36" s="53">
        <f t="shared" si="35"/>
        <v>0</v>
      </c>
      <c r="AN36" s="53">
        <f t="shared" si="36"/>
        <v>0</v>
      </c>
      <c r="AO36" s="53">
        <f t="shared" si="37"/>
        <v>0</v>
      </c>
      <c r="AP36" s="53">
        <f t="shared" si="38"/>
        <v>0</v>
      </c>
      <c r="AQ36" s="53">
        <f t="shared" si="39"/>
        <v>0</v>
      </c>
      <c r="AR36" s="53">
        <f t="shared" si="40"/>
        <v>0</v>
      </c>
      <c r="AS36" s="53">
        <f t="shared" si="41"/>
        <v>0</v>
      </c>
      <c r="AT36" s="53">
        <f t="shared" si="42"/>
        <v>0</v>
      </c>
      <c r="AU36" s="53">
        <f t="shared" si="43"/>
        <v>0</v>
      </c>
      <c r="AV36" s="53">
        <f t="shared" si="44"/>
        <v>0</v>
      </c>
      <c r="AW36" s="53">
        <f t="shared" si="45"/>
        <v>0</v>
      </c>
      <c r="AX36" s="53">
        <f t="shared" si="46"/>
        <v>0</v>
      </c>
      <c r="AY36" s="53">
        <f t="shared" si="47"/>
        <v>0</v>
      </c>
      <c r="AZ36" s="53">
        <f t="shared" si="48"/>
        <v>0</v>
      </c>
      <c r="BA36" s="53">
        <f t="shared" si="49"/>
        <v>0</v>
      </c>
      <c r="BB36" s="53">
        <f t="shared" si="50"/>
        <v>0</v>
      </c>
      <c r="BC36" s="53">
        <f t="shared" si="51"/>
        <v>0</v>
      </c>
      <c r="BD36" s="53">
        <f t="shared" si="52"/>
        <v>0</v>
      </c>
      <c r="BE36" s="53">
        <f t="shared" si="53"/>
        <v>0</v>
      </c>
      <c r="BF36" s="53">
        <f t="shared" si="54"/>
        <v>0</v>
      </c>
      <c r="BG36" s="53">
        <f t="shared" si="55"/>
        <v>0</v>
      </c>
      <c r="BH36" s="53">
        <f t="shared" si="55"/>
        <v>0</v>
      </c>
    </row>
    <row r="37" spans="1:60" ht="16.05" customHeight="1" thickBot="1">
      <c r="A37" s="80" t="str">
        <f>Spielbericht!M32</f>
        <v/>
      </c>
      <c r="B37" s="35">
        <f t="shared" si="0"/>
        <v>0</v>
      </c>
      <c r="C37" s="42">
        <f>SUM(A32:A37)</f>
        <v>0</v>
      </c>
      <c r="E37" s="53" t="e">
        <f t="shared" si="1"/>
        <v>#VALUE!</v>
      </c>
      <c r="F37" s="53">
        <f t="shared" si="2"/>
        <v>54</v>
      </c>
      <c r="G37" s="53">
        <f t="shared" si="3"/>
        <v>0</v>
      </c>
      <c r="H37" s="53">
        <f t="shared" si="4"/>
        <v>0</v>
      </c>
      <c r="I37" s="53">
        <f t="shared" si="5"/>
        <v>0</v>
      </c>
      <c r="J37" s="53">
        <f t="shared" si="6"/>
        <v>0</v>
      </c>
      <c r="K37" s="53">
        <f t="shared" si="7"/>
        <v>0</v>
      </c>
      <c r="L37" s="53">
        <f t="shared" si="8"/>
        <v>0</v>
      </c>
      <c r="M37" s="53">
        <f t="shared" si="9"/>
        <v>0</v>
      </c>
      <c r="N37" s="53">
        <f t="shared" si="10"/>
        <v>0</v>
      </c>
      <c r="O37" s="53">
        <f t="shared" si="11"/>
        <v>0</v>
      </c>
      <c r="P37" s="53">
        <f t="shared" si="12"/>
        <v>0</v>
      </c>
      <c r="Q37" s="53">
        <f t="shared" si="13"/>
        <v>0</v>
      </c>
      <c r="R37" s="53">
        <f t="shared" si="14"/>
        <v>0</v>
      </c>
      <c r="S37" s="53">
        <f t="shared" si="15"/>
        <v>0</v>
      </c>
      <c r="T37" s="53">
        <f t="shared" si="16"/>
        <v>0</v>
      </c>
      <c r="U37" s="53">
        <f t="shared" si="17"/>
        <v>0</v>
      </c>
      <c r="V37" s="53">
        <f t="shared" si="18"/>
        <v>0</v>
      </c>
      <c r="W37" s="53">
        <f t="shared" si="19"/>
        <v>0</v>
      </c>
      <c r="X37" s="53">
        <f t="shared" si="20"/>
        <v>0</v>
      </c>
      <c r="Y37" s="53">
        <f t="shared" si="21"/>
        <v>0</v>
      </c>
      <c r="Z37" s="53">
        <f t="shared" si="22"/>
        <v>0</v>
      </c>
      <c r="AA37" s="53">
        <f t="shared" si="23"/>
        <v>0</v>
      </c>
      <c r="AB37" s="53">
        <f t="shared" si="24"/>
        <v>0</v>
      </c>
      <c r="AC37" s="53">
        <f t="shared" si="25"/>
        <v>0</v>
      </c>
      <c r="AD37" s="53">
        <f t="shared" si="26"/>
        <v>0</v>
      </c>
      <c r="AE37" s="53">
        <f t="shared" si="27"/>
        <v>0</v>
      </c>
      <c r="AF37" s="53">
        <f t="shared" si="28"/>
        <v>0</v>
      </c>
      <c r="AG37" s="53">
        <f t="shared" si="29"/>
        <v>0</v>
      </c>
      <c r="AH37" s="53">
        <f t="shared" si="30"/>
        <v>0</v>
      </c>
      <c r="AI37" s="53">
        <f t="shared" si="31"/>
        <v>0</v>
      </c>
      <c r="AJ37" s="53">
        <f t="shared" si="32"/>
        <v>0</v>
      </c>
      <c r="AK37" s="53">
        <f t="shared" si="33"/>
        <v>0</v>
      </c>
      <c r="AL37" s="53">
        <f t="shared" si="34"/>
        <v>0</v>
      </c>
      <c r="AM37" s="53">
        <f t="shared" si="35"/>
        <v>0</v>
      </c>
      <c r="AN37" s="53">
        <f t="shared" si="36"/>
        <v>0</v>
      </c>
      <c r="AO37" s="53">
        <f t="shared" si="37"/>
        <v>0</v>
      </c>
      <c r="AP37" s="53">
        <f t="shared" si="38"/>
        <v>0</v>
      </c>
      <c r="AQ37" s="53">
        <f t="shared" si="39"/>
        <v>0</v>
      </c>
      <c r="AR37" s="53">
        <f t="shared" si="40"/>
        <v>0</v>
      </c>
      <c r="AS37" s="53">
        <f t="shared" si="41"/>
        <v>0</v>
      </c>
      <c r="AT37" s="53">
        <f t="shared" si="42"/>
        <v>0</v>
      </c>
      <c r="AU37" s="53">
        <f t="shared" si="43"/>
        <v>0</v>
      </c>
      <c r="AV37" s="53">
        <f t="shared" si="44"/>
        <v>0</v>
      </c>
      <c r="AW37" s="53">
        <f t="shared" si="45"/>
        <v>0</v>
      </c>
      <c r="AX37" s="53">
        <f t="shared" si="46"/>
        <v>0</v>
      </c>
      <c r="AY37" s="53">
        <f t="shared" si="47"/>
        <v>0</v>
      </c>
      <c r="AZ37" s="53">
        <f t="shared" si="48"/>
        <v>0</v>
      </c>
      <c r="BA37" s="53">
        <f t="shared" si="49"/>
        <v>0</v>
      </c>
      <c r="BB37" s="53">
        <f t="shared" si="50"/>
        <v>0</v>
      </c>
      <c r="BC37" s="53">
        <f t="shared" si="51"/>
        <v>0</v>
      </c>
      <c r="BD37" s="53">
        <f t="shared" si="52"/>
        <v>0</v>
      </c>
      <c r="BE37" s="53">
        <f t="shared" si="53"/>
        <v>0</v>
      </c>
      <c r="BF37" s="53">
        <f t="shared" si="54"/>
        <v>0</v>
      </c>
      <c r="BG37" s="53">
        <f t="shared" si="55"/>
        <v>0</v>
      </c>
      <c r="BH37" s="53">
        <f t="shared" si="55"/>
        <v>0</v>
      </c>
    </row>
    <row r="38" spans="1:60" ht="16.05" customHeight="1">
      <c r="A38" s="64" t="str">
        <f>Spielbericht!E38</f>
        <v/>
      </c>
      <c r="B38" s="40">
        <f t="shared" si="0"/>
        <v>0</v>
      </c>
      <c r="E38" s="53" t="e">
        <f t="shared" si="1"/>
        <v>#VALUE!</v>
      </c>
      <c r="F38" s="53">
        <f t="shared" si="2"/>
        <v>54</v>
      </c>
      <c r="G38" s="53">
        <f t="shared" si="3"/>
        <v>0</v>
      </c>
      <c r="H38" s="53">
        <f t="shared" si="4"/>
        <v>0</v>
      </c>
      <c r="I38" s="53">
        <f t="shared" si="5"/>
        <v>0</v>
      </c>
      <c r="J38" s="53">
        <f t="shared" si="6"/>
        <v>0</v>
      </c>
      <c r="K38" s="53">
        <f t="shared" si="7"/>
        <v>0</v>
      </c>
      <c r="L38" s="53">
        <f t="shared" si="8"/>
        <v>0</v>
      </c>
      <c r="M38" s="53">
        <f t="shared" si="9"/>
        <v>0</v>
      </c>
      <c r="N38" s="53">
        <f t="shared" si="10"/>
        <v>0</v>
      </c>
      <c r="O38" s="53">
        <f t="shared" si="11"/>
        <v>0</v>
      </c>
      <c r="P38" s="53">
        <f t="shared" si="12"/>
        <v>0</v>
      </c>
      <c r="Q38" s="53">
        <f t="shared" si="13"/>
        <v>0</v>
      </c>
      <c r="R38" s="53">
        <f t="shared" si="14"/>
        <v>0</v>
      </c>
      <c r="S38" s="53">
        <f t="shared" si="15"/>
        <v>0</v>
      </c>
      <c r="T38" s="53">
        <f t="shared" si="16"/>
        <v>0</v>
      </c>
      <c r="U38" s="53">
        <f t="shared" si="17"/>
        <v>0</v>
      </c>
      <c r="V38" s="53">
        <f t="shared" si="18"/>
        <v>0</v>
      </c>
      <c r="W38" s="53">
        <f t="shared" si="19"/>
        <v>0</v>
      </c>
      <c r="X38" s="53">
        <f t="shared" si="20"/>
        <v>0</v>
      </c>
      <c r="Y38" s="53">
        <f t="shared" si="21"/>
        <v>0</v>
      </c>
      <c r="Z38" s="53">
        <f t="shared" si="22"/>
        <v>0</v>
      </c>
      <c r="AA38" s="53">
        <f t="shared" si="23"/>
        <v>0</v>
      </c>
      <c r="AB38" s="53">
        <f t="shared" si="24"/>
        <v>0</v>
      </c>
      <c r="AC38" s="53">
        <f t="shared" si="25"/>
        <v>0</v>
      </c>
      <c r="AD38" s="53">
        <f t="shared" si="26"/>
        <v>0</v>
      </c>
      <c r="AE38" s="53">
        <f t="shared" si="27"/>
        <v>0</v>
      </c>
      <c r="AF38" s="53">
        <f t="shared" si="28"/>
        <v>0</v>
      </c>
      <c r="AG38" s="53">
        <f t="shared" si="29"/>
        <v>0</v>
      </c>
      <c r="AH38" s="53">
        <f t="shared" si="30"/>
        <v>0</v>
      </c>
      <c r="AI38" s="53">
        <f t="shared" si="31"/>
        <v>0</v>
      </c>
      <c r="AJ38" s="53">
        <f t="shared" si="32"/>
        <v>0</v>
      </c>
      <c r="AK38" s="53">
        <f t="shared" si="33"/>
        <v>0</v>
      </c>
      <c r="AL38" s="53">
        <f t="shared" si="34"/>
        <v>0</v>
      </c>
      <c r="AM38" s="53">
        <f t="shared" si="35"/>
        <v>0</v>
      </c>
      <c r="AN38" s="53">
        <f t="shared" si="36"/>
        <v>0</v>
      </c>
      <c r="AO38" s="53">
        <f t="shared" si="37"/>
        <v>0</v>
      </c>
      <c r="AP38" s="53">
        <f t="shared" si="38"/>
        <v>0</v>
      </c>
      <c r="AQ38" s="53">
        <f t="shared" si="39"/>
        <v>0</v>
      </c>
      <c r="AR38" s="53">
        <f t="shared" si="40"/>
        <v>0</v>
      </c>
      <c r="AS38" s="53">
        <f t="shared" si="41"/>
        <v>0</v>
      </c>
      <c r="AT38" s="53">
        <f t="shared" si="42"/>
        <v>0</v>
      </c>
      <c r="AU38" s="53">
        <f t="shared" si="43"/>
        <v>0</v>
      </c>
      <c r="AV38" s="53">
        <f t="shared" si="44"/>
        <v>0</v>
      </c>
      <c r="AW38" s="53">
        <f t="shared" si="45"/>
        <v>0</v>
      </c>
      <c r="AX38" s="53">
        <f t="shared" si="46"/>
        <v>0</v>
      </c>
      <c r="AY38" s="53">
        <f t="shared" si="47"/>
        <v>0</v>
      </c>
      <c r="AZ38" s="53">
        <f t="shared" si="48"/>
        <v>0</v>
      </c>
      <c r="BA38" s="53">
        <f t="shared" si="49"/>
        <v>0</v>
      </c>
      <c r="BB38" s="53">
        <f t="shared" si="50"/>
        <v>0</v>
      </c>
      <c r="BC38" s="53">
        <f t="shared" si="51"/>
        <v>0</v>
      </c>
      <c r="BD38" s="53">
        <f t="shared" si="52"/>
        <v>0</v>
      </c>
      <c r="BE38" s="53">
        <f t="shared" si="53"/>
        <v>0</v>
      </c>
      <c r="BF38" s="53">
        <f t="shared" si="54"/>
        <v>0</v>
      </c>
      <c r="BG38" s="53">
        <f t="shared" si="55"/>
        <v>0</v>
      </c>
      <c r="BH38" s="53">
        <f t="shared" si="55"/>
        <v>0</v>
      </c>
    </row>
    <row r="39" spans="1:60" ht="16.05" customHeight="1">
      <c r="A39" s="37" t="str">
        <f>Spielbericht!E39</f>
        <v/>
      </c>
      <c r="B39" s="40">
        <f t="shared" si="0"/>
        <v>0</v>
      </c>
      <c r="E39" s="53" t="e">
        <f t="shared" si="1"/>
        <v>#VALUE!</v>
      </c>
      <c r="F39" s="53">
        <f t="shared" si="2"/>
        <v>54</v>
      </c>
      <c r="G39" s="53">
        <f t="shared" si="3"/>
        <v>0</v>
      </c>
      <c r="H39" s="53">
        <f t="shared" si="4"/>
        <v>0</v>
      </c>
      <c r="I39" s="53">
        <f t="shared" si="5"/>
        <v>0</v>
      </c>
      <c r="J39" s="53">
        <f t="shared" si="6"/>
        <v>0</v>
      </c>
      <c r="K39" s="53">
        <f t="shared" si="7"/>
        <v>0</v>
      </c>
      <c r="L39" s="53">
        <f t="shared" si="8"/>
        <v>0</v>
      </c>
      <c r="M39" s="53">
        <f t="shared" si="9"/>
        <v>0</v>
      </c>
      <c r="N39" s="53">
        <f t="shared" si="10"/>
        <v>0</v>
      </c>
      <c r="O39" s="53">
        <f t="shared" si="11"/>
        <v>0</v>
      </c>
      <c r="P39" s="53">
        <f t="shared" si="12"/>
        <v>0</v>
      </c>
      <c r="Q39" s="53">
        <f t="shared" si="13"/>
        <v>0</v>
      </c>
      <c r="R39" s="53">
        <f t="shared" si="14"/>
        <v>0</v>
      </c>
      <c r="S39" s="53">
        <f t="shared" si="15"/>
        <v>0</v>
      </c>
      <c r="T39" s="53">
        <f t="shared" si="16"/>
        <v>0</v>
      </c>
      <c r="U39" s="53">
        <f t="shared" si="17"/>
        <v>0</v>
      </c>
      <c r="V39" s="53">
        <f t="shared" si="18"/>
        <v>0</v>
      </c>
      <c r="W39" s="53">
        <f t="shared" si="19"/>
        <v>0</v>
      </c>
      <c r="X39" s="53">
        <f t="shared" si="20"/>
        <v>0</v>
      </c>
      <c r="Y39" s="53">
        <f t="shared" si="21"/>
        <v>0</v>
      </c>
      <c r="Z39" s="53">
        <f t="shared" si="22"/>
        <v>0</v>
      </c>
      <c r="AA39" s="53">
        <f t="shared" si="23"/>
        <v>0</v>
      </c>
      <c r="AB39" s="53">
        <f t="shared" si="24"/>
        <v>0</v>
      </c>
      <c r="AC39" s="53">
        <f t="shared" si="25"/>
        <v>0</v>
      </c>
      <c r="AD39" s="53">
        <f t="shared" si="26"/>
        <v>0</v>
      </c>
      <c r="AE39" s="53">
        <f t="shared" si="27"/>
        <v>0</v>
      </c>
      <c r="AF39" s="53">
        <f t="shared" si="28"/>
        <v>0</v>
      </c>
      <c r="AG39" s="53">
        <f t="shared" si="29"/>
        <v>0</v>
      </c>
      <c r="AH39" s="53">
        <f t="shared" si="30"/>
        <v>0</v>
      </c>
      <c r="AI39" s="53">
        <f t="shared" si="31"/>
        <v>0</v>
      </c>
      <c r="AJ39" s="53">
        <f t="shared" si="32"/>
        <v>0</v>
      </c>
      <c r="AK39" s="53">
        <f t="shared" si="33"/>
        <v>0</v>
      </c>
      <c r="AL39" s="53">
        <f t="shared" si="34"/>
        <v>0</v>
      </c>
      <c r="AM39" s="53">
        <f t="shared" si="35"/>
        <v>0</v>
      </c>
      <c r="AN39" s="53">
        <f t="shared" si="36"/>
        <v>0</v>
      </c>
      <c r="AO39" s="53">
        <f t="shared" si="37"/>
        <v>0</v>
      </c>
      <c r="AP39" s="53">
        <f t="shared" si="38"/>
        <v>0</v>
      </c>
      <c r="AQ39" s="53">
        <f t="shared" si="39"/>
        <v>0</v>
      </c>
      <c r="AR39" s="53">
        <f t="shared" si="40"/>
        <v>0</v>
      </c>
      <c r="AS39" s="53">
        <f t="shared" si="41"/>
        <v>0</v>
      </c>
      <c r="AT39" s="53">
        <f t="shared" si="42"/>
        <v>0</v>
      </c>
      <c r="AU39" s="53">
        <f t="shared" si="43"/>
        <v>0</v>
      </c>
      <c r="AV39" s="53">
        <f t="shared" si="44"/>
        <v>0</v>
      </c>
      <c r="AW39" s="53">
        <f t="shared" si="45"/>
        <v>0</v>
      </c>
      <c r="AX39" s="53">
        <f t="shared" si="46"/>
        <v>0</v>
      </c>
      <c r="AY39" s="53">
        <f t="shared" si="47"/>
        <v>0</v>
      </c>
      <c r="AZ39" s="53">
        <f t="shared" si="48"/>
        <v>0</v>
      </c>
      <c r="BA39" s="53">
        <f t="shared" si="49"/>
        <v>0</v>
      </c>
      <c r="BB39" s="53">
        <f t="shared" si="50"/>
        <v>0</v>
      </c>
      <c r="BC39" s="53">
        <f t="shared" si="51"/>
        <v>0</v>
      </c>
      <c r="BD39" s="53">
        <f t="shared" si="52"/>
        <v>0</v>
      </c>
      <c r="BE39" s="53">
        <f t="shared" si="53"/>
        <v>0</v>
      </c>
      <c r="BF39" s="53">
        <f t="shared" si="54"/>
        <v>0</v>
      </c>
      <c r="BG39" s="53">
        <f t="shared" si="55"/>
        <v>0</v>
      </c>
      <c r="BH39" s="53">
        <f t="shared" si="55"/>
        <v>0</v>
      </c>
    </row>
    <row r="40" spans="1:60" ht="16.05" customHeight="1">
      <c r="A40" s="37" t="str">
        <f>Spielbericht!E40</f>
        <v/>
      </c>
      <c r="B40" s="40">
        <f t="shared" si="0"/>
        <v>0</v>
      </c>
      <c r="E40" s="53" t="e">
        <f t="shared" si="1"/>
        <v>#VALUE!</v>
      </c>
      <c r="F40" s="53">
        <f t="shared" si="2"/>
        <v>54</v>
      </c>
      <c r="G40" s="53">
        <f t="shared" si="3"/>
        <v>0</v>
      </c>
      <c r="H40" s="53">
        <f t="shared" si="4"/>
        <v>0</v>
      </c>
      <c r="I40" s="53">
        <f t="shared" si="5"/>
        <v>0</v>
      </c>
      <c r="J40" s="53">
        <f t="shared" si="6"/>
        <v>0</v>
      </c>
      <c r="K40" s="53">
        <f t="shared" si="7"/>
        <v>0</v>
      </c>
      <c r="L40" s="53">
        <f t="shared" si="8"/>
        <v>0</v>
      </c>
      <c r="M40" s="53">
        <f t="shared" si="9"/>
        <v>0</v>
      </c>
      <c r="N40" s="53">
        <f t="shared" si="10"/>
        <v>0</v>
      </c>
      <c r="O40" s="53">
        <f t="shared" si="11"/>
        <v>0</v>
      </c>
      <c r="P40" s="53">
        <f t="shared" si="12"/>
        <v>0</v>
      </c>
      <c r="Q40" s="53">
        <f t="shared" si="13"/>
        <v>0</v>
      </c>
      <c r="R40" s="53">
        <f t="shared" si="14"/>
        <v>0</v>
      </c>
      <c r="S40" s="53">
        <f t="shared" si="15"/>
        <v>0</v>
      </c>
      <c r="T40" s="53">
        <f t="shared" si="16"/>
        <v>0</v>
      </c>
      <c r="U40" s="53">
        <f t="shared" si="17"/>
        <v>0</v>
      </c>
      <c r="V40" s="53">
        <f t="shared" si="18"/>
        <v>0</v>
      </c>
      <c r="W40" s="53">
        <f t="shared" si="19"/>
        <v>0</v>
      </c>
      <c r="X40" s="53">
        <f t="shared" si="20"/>
        <v>0</v>
      </c>
      <c r="Y40" s="53">
        <f t="shared" si="21"/>
        <v>0</v>
      </c>
      <c r="Z40" s="53">
        <f t="shared" si="22"/>
        <v>0</v>
      </c>
      <c r="AA40" s="53">
        <f t="shared" si="23"/>
        <v>0</v>
      </c>
      <c r="AB40" s="53">
        <f t="shared" si="24"/>
        <v>0</v>
      </c>
      <c r="AC40" s="53">
        <f t="shared" si="25"/>
        <v>0</v>
      </c>
      <c r="AD40" s="53">
        <f t="shared" si="26"/>
        <v>0</v>
      </c>
      <c r="AE40" s="53">
        <f t="shared" si="27"/>
        <v>0</v>
      </c>
      <c r="AF40" s="53">
        <f t="shared" si="28"/>
        <v>0</v>
      </c>
      <c r="AG40" s="53">
        <f t="shared" si="29"/>
        <v>0</v>
      </c>
      <c r="AH40" s="53">
        <f t="shared" si="30"/>
        <v>0</v>
      </c>
      <c r="AI40" s="53">
        <f t="shared" si="31"/>
        <v>0</v>
      </c>
      <c r="AJ40" s="53">
        <f t="shared" si="32"/>
        <v>0</v>
      </c>
      <c r="AK40" s="53">
        <f t="shared" si="33"/>
        <v>0</v>
      </c>
      <c r="AL40" s="53">
        <f t="shared" si="34"/>
        <v>0</v>
      </c>
      <c r="AM40" s="53">
        <f t="shared" si="35"/>
        <v>0</v>
      </c>
      <c r="AN40" s="53">
        <f t="shared" si="36"/>
        <v>0</v>
      </c>
      <c r="AO40" s="53">
        <f t="shared" si="37"/>
        <v>0</v>
      </c>
      <c r="AP40" s="53">
        <f t="shared" si="38"/>
        <v>0</v>
      </c>
      <c r="AQ40" s="53">
        <f t="shared" si="39"/>
        <v>0</v>
      </c>
      <c r="AR40" s="53">
        <f t="shared" si="40"/>
        <v>0</v>
      </c>
      <c r="AS40" s="53">
        <f t="shared" si="41"/>
        <v>0</v>
      </c>
      <c r="AT40" s="53">
        <f t="shared" si="42"/>
        <v>0</v>
      </c>
      <c r="AU40" s="53">
        <f t="shared" si="43"/>
        <v>0</v>
      </c>
      <c r="AV40" s="53">
        <f t="shared" si="44"/>
        <v>0</v>
      </c>
      <c r="AW40" s="53">
        <f t="shared" si="45"/>
        <v>0</v>
      </c>
      <c r="AX40" s="53">
        <f t="shared" si="46"/>
        <v>0</v>
      </c>
      <c r="AY40" s="53">
        <f t="shared" si="47"/>
        <v>0</v>
      </c>
      <c r="AZ40" s="53">
        <f t="shared" si="48"/>
        <v>0</v>
      </c>
      <c r="BA40" s="53">
        <f t="shared" si="49"/>
        <v>0</v>
      </c>
      <c r="BB40" s="53">
        <f t="shared" si="50"/>
        <v>0</v>
      </c>
      <c r="BC40" s="53">
        <f t="shared" si="51"/>
        <v>0</v>
      </c>
      <c r="BD40" s="53">
        <f t="shared" si="52"/>
        <v>0</v>
      </c>
      <c r="BE40" s="53">
        <f t="shared" si="53"/>
        <v>0</v>
      </c>
      <c r="BF40" s="53">
        <f t="shared" si="54"/>
        <v>0</v>
      </c>
      <c r="BG40" s="53">
        <f t="shared" si="55"/>
        <v>0</v>
      </c>
      <c r="BH40" s="53">
        <f t="shared" si="55"/>
        <v>0</v>
      </c>
    </row>
    <row r="41" spans="1:60" ht="16.05" customHeight="1">
      <c r="A41" s="37" t="str">
        <f>Spielbericht!E41</f>
        <v/>
      </c>
      <c r="B41" s="40">
        <f t="shared" si="0"/>
        <v>0</v>
      </c>
      <c r="E41" s="53" t="e">
        <f t="shared" si="1"/>
        <v>#VALUE!</v>
      </c>
      <c r="F41" s="53">
        <f t="shared" si="2"/>
        <v>54</v>
      </c>
      <c r="G41" s="53">
        <f t="shared" si="3"/>
        <v>0</v>
      </c>
      <c r="H41" s="53">
        <f t="shared" si="4"/>
        <v>0</v>
      </c>
      <c r="I41" s="53">
        <f t="shared" si="5"/>
        <v>0</v>
      </c>
      <c r="J41" s="53">
        <f t="shared" si="6"/>
        <v>0</v>
      </c>
      <c r="K41" s="53">
        <f t="shared" si="7"/>
        <v>0</v>
      </c>
      <c r="L41" s="53">
        <f t="shared" si="8"/>
        <v>0</v>
      </c>
      <c r="M41" s="53">
        <f t="shared" si="9"/>
        <v>0</v>
      </c>
      <c r="N41" s="53">
        <f t="shared" si="10"/>
        <v>0</v>
      </c>
      <c r="O41" s="53">
        <f t="shared" si="11"/>
        <v>0</v>
      </c>
      <c r="P41" s="53">
        <f t="shared" si="12"/>
        <v>0</v>
      </c>
      <c r="Q41" s="53">
        <f t="shared" si="13"/>
        <v>0</v>
      </c>
      <c r="R41" s="53">
        <f t="shared" si="14"/>
        <v>0</v>
      </c>
      <c r="S41" s="53">
        <f t="shared" si="15"/>
        <v>0</v>
      </c>
      <c r="T41" s="53">
        <f t="shared" si="16"/>
        <v>0</v>
      </c>
      <c r="U41" s="53">
        <f t="shared" si="17"/>
        <v>0</v>
      </c>
      <c r="V41" s="53">
        <f t="shared" si="18"/>
        <v>0</v>
      </c>
      <c r="W41" s="53">
        <f t="shared" si="19"/>
        <v>0</v>
      </c>
      <c r="X41" s="53">
        <f t="shared" si="20"/>
        <v>0</v>
      </c>
      <c r="Y41" s="53">
        <f t="shared" si="21"/>
        <v>0</v>
      </c>
      <c r="Z41" s="53">
        <f t="shared" si="22"/>
        <v>0</v>
      </c>
      <c r="AA41" s="53">
        <f t="shared" si="23"/>
        <v>0</v>
      </c>
      <c r="AB41" s="53">
        <f t="shared" si="24"/>
        <v>0</v>
      </c>
      <c r="AC41" s="53">
        <f t="shared" si="25"/>
        <v>0</v>
      </c>
      <c r="AD41" s="53">
        <f t="shared" si="26"/>
        <v>0</v>
      </c>
      <c r="AE41" s="53">
        <f t="shared" si="27"/>
        <v>0</v>
      </c>
      <c r="AF41" s="53">
        <f t="shared" si="28"/>
        <v>0</v>
      </c>
      <c r="AG41" s="53">
        <f t="shared" si="29"/>
        <v>0</v>
      </c>
      <c r="AH41" s="53">
        <f t="shared" si="30"/>
        <v>0</v>
      </c>
      <c r="AI41" s="53">
        <f t="shared" si="31"/>
        <v>0</v>
      </c>
      <c r="AJ41" s="53">
        <f t="shared" si="32"/>
        <v>0</v>
      </c>
      <c r="AK41" s="53">
        <f t="shared" si="33"/>
        <v>0</v>
      </c>
      <c r="AL41" s="53">
        <f t="shared" si="34"/>
        <v>0</v>
      </c>
      <c r="AM41" s="53">
        <f t="shared" si="35"/>
        <v>0</v>
      </c>
      <c r="AN41" s="53">
        <f t="shared" si="36"/>
        <v>0</v>
      </c>
      <c r="AO41" s="53">
        <f t="shared" si="37"/>
        <v>0</v>
      </c>
      <c r="AP41" s="53">
        <f t="shared" si="38"/>
        <v>0</v>
      </c>
      <c r="AQ41" s="53">
        <f t="shared" si="39"/>
        <v>0</v>
      </c>
      <c r="AR41" s="53">
        <f t="shared" si="40"/>
        <v>0</v>
      </c>
      <c r="AS41" s="53">
        <f t="shared" si="41"/>
        <v>0</v>
      </c>
      <c r="AT41" s="53">
        <f t="shared" si="42"/>
        <v>0</v>
      </c>
      <c r="AU41" s="53">
        <f t="shared" si="43"/>
        <v>0</v>
      </c>
      <c r="AV41" s="53">
        <f t="shared" si="44"/>
        <v>0</v>
      </c>
      <c r="AW41" s="53">
        <f t="shared" si="45"/>
        <v>0</v>
      </c>
      <c r="AX41" s="53">
        <f t="shared" si="46"/>
        <v>0</v>
      </c>
      <c r="AY41" s="53">
        <f t="shared" si="47"/>
        <v>0</v>
      </c>
      <c r="AZ41" s="53">
        <f t="shared" si="48"/>
        <v>0</v>
      </c>
      <c r="BA41" s="53">
        <f t="shared" si="49"/>
        <v>0</v>
      </c>
      <c r="BB41" s="53">
        <f t="shared" si="50"/>
        <v>0</v>
      </c>
      <c r="BC41" s="53">
        <f t="shared" si="51"/>
        <v>0</v>
      </c>
      <c r="BD41" s="53">
        <f t="shared" si="52"/>
        <v>0</v>
      </c>
      <c r="BE41" s="53">
        <f t="shared" si="53"/>
        <v>0</v>
      </c>
      <c r="BF41" s="53">
        <f t="shared" si="54"/>
        <v>0</v>
      </c>
      <c r="BG41" s="53">
        <f t="shared" si="55"/>
        <v>0</v>
      </c>
      <c r="BH41" s="53">
        <f t="shared" si="55"/>
        <v>0</v>
      </c>
    </row>
    <row r="42" spans="1:60" ht="16.05" customHeight="1" thickBot="1">
      <c r="A42" s="37" t="str">
        <f>Spielbericht!E42</f>
        <v/>
      </c>
      <c r="B42" s="40">
        <f t="shared" si="0"/>
        <v>0</v>
      </c>
      <c r="E42" s="53" t="e">
        <f t="shared" si="1"/>
        <v>#VALUE!</v>
      </c>
      <c r="F42" s="53">
        <f t="shared" si="2"/>
        <v>54</v>
      </c>
      <c r="G42" s="53">
        <f t="shared" si="3"/>
        <v>0</v>
      </c>
      <c r="H42" s="53">
        <f t="shared" si="4"/>
        <v>0</v>
      </c>
      <c r="I42" s="53">
        <f t="shared" si="5"/>
        <v>0</v>
      </c>
      <c r="J42" s="53">
        <f t="shared" si="6"/>
        <v>0</v>
      </c>
      <c r="K42" s="53">
        <f t="shared" si="7"/>
        <v>0</v>
      </c>
      <c r="L42" s="53">
        <f t="shared" si="8"/>
        <v>0</v>
      </c>
      <c r="M42" s="53">
        <f t="shared" si="9"/>
        <v>0</v>
      </c>
      <c r="N42" s="53">
        <f t="shared" si="10"/>
        <v>0</v>
      </c>
      <c r="O42" s="53">
        <f t="shared" si="11"/>
        <v>0</v>
      </c>
      <c r="P42" s="53">
        <f t="shared" si="12"/>
        <v>0</v>
      </c>
      <c r="Q42" s="53">
        <f t="shared" si="13"/>
        <v>0</v>
      </c>
      <c r="R42" s="53">
        <f t="shared" si="14"/>
        <v>0</v>
      </c>
      <c r="S42" s="53">
        <f t="shared" si="15"/>
        <v>0</v>
      </c>
      <c r="T42" s="53">
        <f t="shared" si="16"/>
        <v>0</v>
      </c>
      <c r="U42" s="53">
        <f t="shared" si="17"/>
        <v>0</v>
      </c>
      <c r="V42" s="53">
        <f t="shared" si="18"/>
        <v>0</v>
      </c>
      <c r="W42" s="53">
        <f t="shared" si="19"/>
        <v>0</v>
      </c>
      <c r="X42" s="53">
        <f t="shared" si="20"/>
        <v>0</v>
      </c>
      <c r="Y42" s="53">
        <f t="shared" si="21"/>
        <v>0</v>
      </c>
      <c r="Z42" s="53">
        <f t="shared" si="22"/>
        <v>0</v>
      </c>
      <c r="AA42" s="53">
        <f t="shared" si="23"/>
        <v>0</v>
      </c>
      <c r="AB42" s="53">
        <f t="shared" si="24"/>
        <v>0</v>
      </c>
      <c r="AC42" s="53">
        <f t="shared" si="25"/>
        <v>0</v>
      </c>
      <c r="AD42" s="53">
        <f t="shared" si="26"/>
        <v>0</v>
      </c>
      <c r="AE42" s="53">
        <f t="shared" si="27"/>
        <v>0</v>
      </c>
      <c r="AF42" s="53">
        <f t="shared" si="28"/>
        <v>0</v>
      </c>
      <c r="AG42" s="53">
        <f t="shared" si="29"/>
        <v>0</v>
      </c>
      <c r="AH42" s="53">
        <f t="shared" si="30"/>
        <v>0</v>
      </c>
      <c r="AI42" s="53">
        <f t="shared" si="31"/>
        <v>0</v>
      </c>
      <c r="AJ42" s="53">
        <f t="shared" si="32"/>
        <v>0</v>
      </c>
      <c r="AK42" s="53">
        <f t="shared" si="33"/>
        <v>0</v>
      </c>
      <c r="AL42" s="53">
        <f t="shared" si="34"/>
        <v>0</v>
      </c>
      <c r="AM42" s="53">
        <f t="shared" si="35"/>
        <v>0</v>
      </c>
      <c r="AN42" s="53">
        <f t="shared" si="36"/>
        <v>0</v>
      </c>
      <c r="AO42" s="53">
        <f t="shared" si="37"/>
        <v>0</v>
      </c>
      <c r="AP42" s="53">
        <f t="shared" si="38"/>
        <v>0</v>
      </c>
      <c r="AQ42" s="53">
        <f t="shared" si="39"/>
        <v>0</v>
      </c>
      <c r="AR42" s="53">
        <f t="shared" si="40"/>
        <v>0</v>
      </c>
      <c r="AS42" s="53">
        <f t="shared" si="41"/>
        <v>0</v>
      </c>
      <c r="AT42" s="53">
        <f t="shared" si="42"/>
        <v>0</v>
      </c>
      <c r="AU42" s="53">
        <f t="shared" si="43"/>
        <v>0</v>
      </c>
      <c r="AV42" s="53">
        <f t="shared" si="44"/>
        <v>0</v>
      </c>
      <c r="AW42" s="53">
        <f t="shared" si="45"/>
        <v>0</v>
      </c>
      <c r="AX42" s="53">
        <f t="shared" si="46"/>
        <v>0</v>
      </c>
      <c r="AY42" s="53">
        <f t="shared" si="47"/>
        <v>0</v>
      </c>
      <c r="AZ42" s="53">
        <f t="shared" si="48"/>
        <v>0</v>
      </c>
      <c r="BA42" s="53">
        <f t="shared" si="49"/>
        <v>0</v>
      </c>
      <c r="BB42" s="53">
        <f t="shared" si="50"/>
        <v>0</v>
      </c>
      <c r="BC42" s="53">
        <f t="shared" si="51"/>
        <v>0</v>
      </c>
      <c r="BD42" s="53">
        <f t="shared" si="52"/>
        <v>0</v>
      </c>
      <c r="BE42" s="53">
        <f t="shared" si="53"/>
        <v>0</v>
      </c>
      <c r="BF42" s="53">
        <f t="shared" si="54"/>
        <v>0</v>
      </c>
      <c r="BG42" s="53">
        <f t="shared" si="55"/>
        <v>0</v>
      </c>
      <c r="BH42" s="53">
        <f t="shared" si="55"/>
        <v>0</v>
      </c>
    </row>
    <row r="43" spans="1:60" ht="16.05" customHeight="1" thickBot="1">
      <c r="A43" s="79" t="str">
        <f>Spielbericht!E43</f>
        <v/>
      </c>
      <c r="B43" s="35">
        <f t="shared" si="0"/>
        <v>0</v>
      </c>
      <c r="C43" s="54">
        <f>SUM(A38:A43)</f>
        <v>0</v>
      </c>
      <c r="E43" s="53" t="e">
        <f t="shared" si="1"/>
        <v>#VALUE!</v>
      </c>
      <c r="F43" s="53">
        <f t="shared" si="2"/>
        <v>54</v>
      </c>
      <c r="G43" s="53">
        <f t="shared" si="3"/>
        <v>0</v>
      </c>
      <c r="H43" s="53">
        <f t="shared" si="4"/>
        <v>0</v>
      </c>
      <c r="I43" s="53">
        <f t="shared" si="5"/>
        <v>0</v>
      </c>
      <c r="J43" s="53">
        <f t="shared" si="6"/>
        <v>0</v>
      </c>
      <c r="K43" s="53">
        <f t="shared" si="7"/>
        <v>0</v>
      </c>
      <c r="L43" s="53">
        <f t="shared" si="8"/>
        <v>0</v>
      </c>
      <c r="M43" s="53">
        <f t="shared" si="9"/>
        <v>0</v>
      </c>
      <c r="N43" s="53">
        <f t="shared" si="10"/>
        <v>0</v>
      </c>
      <c r="O43" s="53">
        <f t="shared" si="11"/>
        <v>0</v>
      </c>
      <c r="P43" s="53">
        <f t="shared" si="12"/>
        <v>0</v>
      </c>
      <c r="Q43" s="53">
        <f t="shared" si="13"/>
        <v>0</v>
      </c>
      <c r="R43" s="53">
        <f t="shared" si="14"/>
        <v>0</v>
      </c>
      <c r="S43" s="53">
        <f t="shared" si="15"/>
        <v>0</v>
      </c>
      <c r="T43" s="53">
        <f t="shared" si="16"/>
        <v>0</v>
      </c>
      <c r="U43" s="53">
        <f t="shared" si="17"/>
        <v>0</v>
      </c>
      <c r="V43" s="53">
        <f t="shared" si="18"/>
        <v>0</v>
      </c>
      <c r="W43" s="53">
        <f t="shared" si="19"/>
        <v>0</v>
      </c>
      <c r="X43" s="53">
        <f t="shared" si="20"/>
        <v>0</v>
      </c>
      <c r="Y43" s="53">
        <f t="shared" si="21"/>
        <v>0</v>
      </c>
      <c r="Z43" s="53">
        <f t="shared" si="22"/>
        <v>0</v>
      </c>
      <c r="AA43" s="53">
        <f t="shared" si="23"/>
        <v>0</v>
      </c>
      <c r="AB43" s="53">
        <f t="shared" si="24"/>
        <v>0</v>
      </c>
      <c r="AC43" s="53">
        <f t="shared" si="25"/>
        <v>0</v>
      </c>
      <c r="AD43" s="53">
        <f t="shared" si="26"/>
        <v>0</v>
      </c>
      <c r="AE43" s="53">
        <f t="shared" si="27"/>
        <v>0</v>
      </c>
      <c r="AF43" s="53">
        <f t="shared" si="28"/>
        <v>0</v>
      </c>
      <c r="AG43" s="53">
        <f t="shared" si="29"/>
        <v>0</v>
      </c>
      <c r="AH43" s="53">
        <f t="shared" si="30"/>
        <v>0</v>
      </c>
      <c r="AI43" s="53">
        <f t="shared" si="31"/>
        <v>0</v>
      </c>
      <c r="AJ43" s="53">
        <f t="shared" si="32"/>
        <v>0</v>
      </c>
      <c r="AK43" s="53">
        <f t="shared" si="33"/>
        <v>0</v>
      </c>
      <c r="AL43" s="53">
        <f t="shared" si="34"/>
        <v>0</v>
      </c>
      <c r="AM43" s="53">
        <f t="shared" si="35"/>
        <v>0</v>
      </c>
      <c r="AN43" s="53">
        <f t="shared" si="36"/>
        <v>0</v>
      </c>
      <c r="AO43" s="53">
        <f t="shared" si="37"/>
        <v>0</v>
      </c>
      <c r="AP43" s="53">
        <f t="shared" si="38"/>
        <v>0</v>
      </c>
      <c r="AQ43" s="53">
        <f t="shared" si="39"/>
        <v>0</v>
      </c>
      <c r="AR43" s="53">
        <f t="shared" si="40"/>
        <v>0</v>
      </c>
      <c r="AS43" s="53">
        <f t="shared" si="41"/>
        <v>0</v>
      </c>
      <c r="AT43" s="53">
        <f t="shared" si="42"/>
        <v>0</v>
      </c>
      <c r="AU43" s="53">
        <f t="shared" si="43"/>
        <v>0</v>
      </c>
      <c r="AV43" s="53">
        <f t="shared" si="44"/>
        <v>0</v>
      </c>
      <c r="AW43" s="53">
        <f t="shared" si="45"/>
        <v>0</v>
      </c>
      <c r="AX43" s="53">
        <f t="shared" si="46"/>
        <v>0</v>
      </c>
      <c r="AY43" s="53">
        <f t="shared" si="47"/>
        <v>0</v>
      </c>
      <c r="AZ43" s="53">
        <f t="shared" si="48"/>
        <v>0</v>
      </c>
      <c r="BA43" s="53">
        <f t="shared" si="49"/>
        <v>0</v>
      </c>
      <c r="BB43" s="53">
        <f t="shared" si="50"/>
        <v>0</v>
      </c>
      <c r="BC43" s="53">
        <f t="shared" si="51"/>
        <v>0</v>
      </c>
      <c r="BD43" s="53">
        <f t="shared" si="52"/>
        <v>0</v>
      </c>
      <c r="BE43" s="53">
        <f t="shared" si="53"/>
        <v>0</v>
      </c>
      <c r="BF43" s="53">
        <f t="shared" si="54"/>
        <v>0</v>
      </c>
      <c r="BG43" s="53">
        <f t="shared" si="55"/>
        <v>0</v>
      </c>
      <c r="BH43" s="53">
        <f t="shared" si="55"/>
        <v>0</v>
      </c>
    </row>
    <row r="44" spans="1:60" ht="16.05" customHeight="1">
      <c r="A44" s="64" t="str">
        <f>Spielbericht!M38</f>
        <v/>
      </c>
      <c r="B44" s="40">
        <f t="shared" si="0"/>
        <v>0</v>
      </c>
      <c r="E44" s="53" t="e">
        <f t="shared" si="1"/>
        <v>#VALUE!</v>
      </c>
      <c r="F44" s="53">
        <f t="shared" si="2"/>
        <v>54</v>
      </c>
      <c r="G44" s="53">
        <f t="shared" si="3"/>
        <v>0</v>
      </c>
      <c r="H44" s="53">
        <f t="shared" si="4"/>
        <v>0</v>
      </c>
      <c r="I44" s="53">
        <f t="shared" si="5"/>
        <v>0</v>
      </c>
      <c r="J44" s="53">
        <f t="shared" si="6"/>
        <v>0</v>
      </c>
      <c r="K44" s="53">
        <f t="shared" si="7"/>
        <v>0</v>
      </c>
      <c r="L44" s="53">
        <f t="shared" si="8"/>
        <v>0</v>
      </c>
      <c r="M44" s="53">
        <f t="shared" si="9"/>
        <v>0</v>
      </c>
      <c r="N44" s="53">
        <f t="shared" si="10"/>
        <v>0</v>
      </c>
      <c r="O44" s="53">
        <f t="shared" si="11"/>
        <v>0</v>
      </c>
      <c r="P44" s="53">
        <f t="shared" si="12"/>
        <v>0</v>
      </c>
      <c r="Q44" s="53">
        <f t="shared" si="13"/>
        <v>0</v>
      </c>
      <c r="R44" s="53">
        <f t="shared" si="14"/>
        <v>0</v>
      </c>
      <c r="S44" s="53">
        <f t="shared" si="15"/>
        <v>0</v>
      </c>
      <c r="T44" s="53">
        <f t="shared" si="16"/>
        <v>0</v>
      </c>
      <c r="U44" s="53">
        <f t="shared" si="17"/>
        <v>0</v>
      </c>
      <c r="V44" s="53">
        <f t="shared" si="18"/>
        <v>0</v>
      </c>
      <c r="W44" s="53">
        <f t="shared" si="19"/>
        <v>0</v>
      </c>
      <c r="X44" s="53">
        <f t="shared" si="20"/>
        <v>0</v>
      </c>
      <c r="Y44" s="53">
        <f t="shared" si="21"/>
        <v>0</v>
      </c>
      <c r="Z44" s="53">
        <f t="shared" si="22"/>
        <v>0</v>
      </c>
      <c r="AA44" s="53">
        <f t="shared" si="23"/>
        <v>0</v>
      </c>
      <c r="AB44" s="53">
        <f t="shared" si="24"/>
        <v>0</v>
      </c>
      <c r="AC44" s="53">
        <f t="shared" si="25"/>
        <v>0</v>
      </c>
      <c r="AD44" s="53">
        <f t="shared" si="26"/>
        <v>0</v>
      </c>
      <c r="AE44" s="53">
        <f t="shared" si="27"/>
        <v>0</v>
      </c>
      <c r="AF44" s="53">
        <f t="shared" si="28"/>
        <v>0</v>
      </c>
      <c r="AG44" s="53">
        <f t="shared" si="29"/>
        <v>0</v>
      </c>
      <c r="AH44" s="53">
        <f t="shared" si="30"/>
        <v>0</v>
      </c>
      <c r="AI44" s="53">
        <f t="shared" si="31"/>
        <v>0</v>
      </c>
      <c r="AJ44" s="53">
        <f t="shared" si="32"/>
        <v>0</v>
      </c>
      <c r="AK44" s="53">
        <f t="shared" si="33"/>
        <v>0</v>
      </c>
      <c r="AL44" s="53">
        <f t="shared" si="34"/>
        <v>0</v>
      </c>
      <c r="AM44" s="53">
        <f t="shared" si="35"/>
        <v>0</v>
      </c>
      <c r="AN44" s="53">
        <f t="shared" si="36"/>
        <v>0</v>
      </c>
      <c r="AO44" s="53">
        <f t="shared" si="37"/>
        <v>0</v>
      </c>
      <c r="AP44" s="53">
        <f t="shared" si="38"/>
        <v>0</v>
      </c>
      <c r="AQ44" s="53">
        <f t="shared" si="39"/>
        <v>0</v>
      </c>
      <c r="AR44" s="53">
        <f t="shared" si="40"/>
        <v>0</v>
      </c>
      <c r="AS44" s="53">
        <f t="shared" si="41"/>
        <v>0</v>
      </c>
      <c r="AT44" s="53">
        <f t="shared" si="42"/>
        <v>0</v>
      </c>
      <c r="AU44" s="53">
        <f t="shared" si="43"/>
        <v>0</v>
      </c>
      <c r="AV44" s="53">
        <f t="shared" si="44"/>
        <v>0</v>
      </c>
      <c r="AW44" s="53">
        <f t="shared" si="45"/>
        <v>0</v>
      </c>
      <c r="AX44" s="53">
        <f t="shared" si="46"/>
        <v>0</v>
      </c>
      <c r="AY44" s="53">
        <f t="shared" si="47"/>
        <v>0</v>
      </c>
      <c r="AZ44" s="53">
        <f t="shared" si="48"/>
        <v>0</v>
      </c>
      <c r="BA44" s="53">
        <f t="shared" si="49"/>
        <v>0</v>
      </c>
      <c r="BB44" s="53">
        <f t="shared" si="50"/>
        <v>0</v>
      </c>
      <c r="BC44" s="53">
        <f t="shared" si="51"/>
        <v>0</v>
      </c>
      <c r="BD44" s="53">
        <f t="shared" si="52"/>
        <v>0</v>
      </c>
      <c r="BE44" s="53">
        <f t="shared" si="53"/>
        <v>0</v>
      </c>
      <c r="BF44" s="53">
        <f t="shared" si="54"/>
        <v>0</v>
      </c>
      <c r="BG44" s="53">
        <f t="shared" si="55"/>
        <v>0</v>
      </c>
      <c r="BH44" s="53">
        <f t="shared" si="55"/>
        <v>0</v>
      </c>
    </row>
    <row r="45" spans="1:60" ht="16.05" customHeight="1">
      <c r="A45" s="33" t="str">
        <f>Spielbericht!M39</f>
        <v/>
      </c>
      <c r="B45" s="40">
        <f t="shared" si="0"/>
        <v>0</v>
      </c>
      <c r="E45" s="53" t="e">
        <f t="shared" si="1"/>
        <v>#VALUE!</v>
      </c>
      <c r="F45" s="53">
        <f t="shared" si="2"/>
        <v>54</v>
      </c>
      <c r="G45" s="53">
        <f t="shared" si="3"/>
        <v>0</v>
      </c>
      <c r="H45" s="53">
        <f t="shared" si="4"/>
        <v>0</v>
      </c>
      <c r="I45" s="53">
        <f t="shared" si="5"/>
        <v>0</v>
      </c>
      <c r="J45" s="53">
        <f t="shared" si="6"/>
        <v>0</v>
      </c>
      <c r="K45" s="53">
        <f t="shared" si="7"/>
        <v>0</v>
      </c>
      <c r="L45" s="53">
        <f t="shared" si="8"/>
        <v>0</v>
      </c>
      <c r="M45" s="53">
        <f t="shared" si="9"/>
        <v>0</v>
      </c>
      <c r="N45" s="53">
        <f t="shared" si="10"/>
        <v>0</v>
      </c>
      <c r="O45" s="53">
        <f t="shared" si="11"/>
        <v>0</v>
      </c>
      <c r="P45" s="53">
        <f t="shared" si="12"/>
        <v>0</v>
      </c>
      <c r="Q45" s="53">
        <f t="shared" si="13"/>
        <v>0</v>
      </c>
      <c r="R45" s="53">
        <f t="shared" si="14"/>
        <v>0</v>
      </c>
      <c r="S45" s="53">
        <f t="shared" si="15"/>
        <v>0</v>
      </c>
      <c r="T45" s="53">
        <f t="shared" si="16"/>
        <v>0</v>
      </c>
      <c r="U45" s="53">
        <f t="shared" si="17"/>
        <v>0</v>
      </c>
      <c r="V45" s="53">
        <f t="shared" si="18"/>
        <v>0</v>
      </c>
      <c r="W45" s="53">
        <f t="shared" si="19"/>
        <v>0</v>
      </c>
      <c r="X45" s="53">
        <f t="shared" si="20"/>
        <v>0</v>
      </c>
      <c r="Y45" s="53">
        <f t="shared" si="21"/>
        <v>0</v>
      </c>
      <c r="Z45" s="53">
        <f t="shared" si="22"/>
        <v>0</v>
      </c>
      <c r="AA45" s="53">
        <f t="shared" si="23"/>
        <v>0</v>
      </c>
      <c r="AB45" s="53">
        <f t="shared" si="24"/>
        <v>0</v>
      </c>
      <c r="AC45" s="53">
        <f t="shared" si="25"/>
        <v>0</v>
      </c>
      <c r="AD45" s="53">
        <f t="shared" si="26"/>
        <v>0</v>
      </c>
      <c r="AE45" s="53">
        <f t="shared" si="27"/>
        <v>0</v>
      </c>
      <c r="AF45" s="53">
        <f t="shared" si="28"/>
        <v>0</v>
      </c>
      <c r="AG45" s="53">
        <f t="shared" si="29"/>
        <v>0</v>
      </c>
      <c r="AH45" s="53">
        <f t="shared" si="30"/>
        <v>0</v>
      </c>
      <c r="AI45" s="53">
        <f t="shared" si="31"/>
        <v>0</v>
      </c>
      <c r="AJ45" s="53">
        <f t="shared" si="32"/>
        <v>0</v>
      </c>
      <c r="AK45" s="53">
        <f t="shared" si="33"/>
        <v>0</v>
      </c>
      <c r="AL45" s="53">
        <f t="shared" si="34"/>
        <v>0</v>
      </c>
      <c r="AM45" s="53">
        <f t="shared" si="35"/>
        <v>0</v>
      </c>
      <c r="AN45" s="53">
        <f t="shared" si="36"/>
        <v>0</v>
      </c>
      <c r="AO45" s="53">
        <f t="shared" si="37"/>
        <v>0</v>
      </c>
      <c r="AP45" s="53">
        <f t="shared" si="38"/>
        <v>0</v>
      </c>
      <c r="AQ45" s="53">
        <f t="shared" si="39"/>
        <v>0</v>
      </c>
      <c r="AR45" s="53">
        <f t="shared" si="40"/>
        <v>0</v>
      </c>
      <c r="AS45" s="53">
        <f t="shared" si="41"/>
        <v>0</v>
      </c>
      <c r="AT45" s="53">
        <f t="shared" si="42"/>
        <v>0</v>
      </c>
      <c r="AU45" s="53">
        <f t="shared" si="43"/>
        <v>0</v>
      </c>
      <c r="AV45" s="53">
        <f t="shared" si="44"/>
        <v>0</v>
      </c>
      <c r="AW45" s="53">
        <f t="shared" si="45"/>
        <v>0</v>
      </c>
      <c r="AX45" s="53">
        <f t="shared" si="46"/>
        <v>0</v>
      </c>
      <c r="AY45" s="53">
        <f t="shared" si="47"/>
        <v>0</v>
      </c>
      <c r="AZ45" s="53">
        <f t="shared" si="48"/>
        <v>0</v>
      </c>
      <c r="BA45" s="53">
        <f t="shared" si="49"/>
        <v>0</v>
      </c>
      <c r="BB45" s="53">
        <f t="shared" si="50"/>
        <v>0</v>
      </c>
      <c r="BC45" s="53">
        <f t="shared" si="51"/>
        <v>0</v>
      </c>
      <c r="BD45" s="53">
        <f t="shared" si="52"/>
        <v>0</v>
      </c>
      <c r="BE45" s="53">
        <f t="shared" si="53"/>
        <v>0</v>
      </c>
      <c r="BF45" s="53">
        <f t="shared" si="54"/>
        <v>0</v>
      </c>
      <c r="BG45" s="53">
        <f t="shared" si="55"/>
        <v>0</v>
      </c>
      <c r="BH45" s="53">
        <f t="shared" si="55"/>
        <v>0</v>
      </c>
    </row>
    <row r="46" spans="1:60" ht="16.05" customHeight="1">
      <c r="A46" s="33" t="str">
        <f>Spielbericht!M40</f>
        <v/>
      </c>
      <c r="B46" s="40">
        <f t="shared" si="0"/>
        <v>0</v>
      </c>
      <c r="E46" s="53" t="e">
        <f t="shared" si="1"/>
        <v>#VALUE!</v>
      </c>
      <c r="F46" s="53">
        <f t="shared" si="2"/>
        <v>54</v>
      </c>
      <c r="G46" s="53">
        <f t="shared" si="3"/>
        <v>0</v>
      </c>
      <c r="H46" s="53">
        <f t="shared" si="4"/>
        <v>0</v>
      </c>
      <c r="I46" s="53">
        <f t="shared" si="5"/>
        <v>0</v>
      </c>
      <c r="J46" s="53">
        <f t="shared" si="6"/>
        <v>0</v>
      </c>
      <c r="K46" s="53">
        <f t="shared" si="7"/>
        <v>0</v>
      </c>
      <c r="L46" s="53">
        <f t="shared" si="8"/>
        <v>0</v>
      </c>
      <c r="M46" s="53">
        <f t="shared" si="9"/>
        <v>0</v>
      </c>
      <c r="N46" s="53">
        <f t="shared" si="10"/>
        <v>0</v>
      </c>
      <c r="O46" s="53">
        <f t="shared" si="11"/>
        <v>0</v>
      </c>
      <c r="P46" s="53">
        <f t="shared" si="12"/>
        <v>0</v>
      </c>
      <c r="Q46" s="53">
        <f t="shared" si="13"/>
        <v>0</v>
      </c>
      <c r="R46" s="53">
        <f t="shared" si="14"/>
        <v>0</v>
      </c>
      <c r="S46" s="53">
        <f t="shared" si="15"/>
        <v>0</v>
      </c>
      <c r="T46" s="53">
        <f t="shared" si="16"/>
        <v>0</v>
      </c>
      <c r="U46" s="53">
        <f t="shared" si="17"/>
        <v>0</v>
      </c>
      <c r="V46" s="53">
        <f t="shared" si="18"/>
        <v>0</v>
      </c>
      <c r="W46" s="53">
        <f t="shared" si="19"/>
        <v>0</v>
      </c>
      <c r="X46" s="53">
        <f t="shared" si="20"/>
        <v>0</v>
      </c>
      <c r="Y46" s="53">
        <f t="shared" si="21"/>
        <v>0</v>
      </c>
      <c r="Z46" s="53">
        <f t="shared" si="22"/>
        <v>0</v>
      </c>
      <c r="AA46" s="53">
        <f t="shared" si="23"/>
        <v>0</v>
      </c>
      <c r="AB46" s="53">
        <f t="shared" si="24"/>
        <v>0</v>
      </c>
      <c r="AC46" s="53">
        <f t="shared" si="25"/>
        <v>0</v>
      </c>
      <c r="AD46" s="53">
        <f t="shared" si="26"/>
        <v>0</v>
      </c>
      <c r="AE46" s="53">
        <f t="shared" si="27"/>
        <v>0</v>
      </c>
      <c r="AF46" s="53">
        <f t="shared" si="28"/>
        <v>0</v>
      </c>
      <c r="AG46" s="53">
        <f t="shared" si="29"/>
        <v>0</v>
      </c>
      <c r="AH46" s="53">
        <f t="shared" si="30"/>
        <v>0</v>
      </c>
      <c r="AI46" s="53">
        <f t="shared" si="31"/>
        <v>0</v>
      </c>
      <c r="AJ46" s="53">
        <f t="shared" si="32"/>
        <v>0</v>
      </c>
      <c r="AK46" s="53">
        <f t="shared" si="33"/>
        <v>0</v>
      </c>
      <c r="AL46" s="53">
        <f t="shared" si="34"/>
        <v>0</v>
      </c>
      <c r="AM46" s="53">
        <f t="shared" si="35"/>
        <v>0</v>
      </c>
      <c r="AN46" s="53">
        <f t="shared" si="36"/>
        <v>0</v>
      </c>
      <c r="AO46" s="53">
        <f t="shared" si="37"/>
        <v>0</v>
      </c>
      <c r="AP46" s="53">
        <f t="shared" si="38"/>
        <v>0</v>
      </c>
      <c r="AQ46" s="53">
        <f t="shared" si="39"/>
        <v>0</v>
      </c>
      <c r="AR46" s="53">
        <f t="shared" si="40"/>
        <v>0</v>
      </c>
      <c r="AS46" s="53">
        <f t="shared" si="41"/>
        <v>0</v>
      </c>
      <c r="AT46" s="53">
        <f t="shared" si="42"/>
        <v>0</v>
      </c>
      <c r="AU46" s="53">
        <f t="shared" si="43"/>
        <v>0</v>
      </c>
      <c r="AV46" s="53">
        <f t="shared" si="44"/>
        <v>0</v>
      </c>
      <c r="AW46" s="53">
        <f t="shared" si="45"/>
        <v>0</v>
      </c>
      <c r="AX46" s="53">
        <f t="shared" si="46"/>
        <v>0</v>
      </c>
      <c r="AY46" s="53">
        <f t="shared" si="47"/>
        <v>0</v>
      </c>
      <c r="AZ46" s="53">
        <f t="shared" si="48"/>
        <v>0</v>
      </c>
      <c r="BA46" s="53">
        <f t="shared" si="49"/>
        <v>0</v>
      </c>
      <c r="BB46" s="53">
        <f t="shared" si="50"/>
        <v>0</v>
      </c>
      <c r="BC46" s="53">
        <f t="shared" si="51"/>
        <v>0</v>
      </c>
      <c r="BD46" s="53">
        <f t="shared" si="52"/>
        <v>0</v>
      </c>
      <c r="BE46" s="53">
        <f t="shared" si="53"/>
        <v>0</v>
      </c>
      <c r="BF46" s="53">
        <f t="shared" si="54"/>
        <v>0</v>
      </c>
      <c r="BG46" s="53">
        <f t="shared" si="55"/>
        <v>0</v>
      </c>
      <c r="BH46" s="53">
        <f t="shared" si="55"/>
        <v>0</v>
      </c>
    </row>
    <row r="47" spans="1:60" ht="16.05" customHeight="1">
      <c r="A47" s="33" t="str">
        <f>Spielbericht!M41</f>
        <v/>
      </c>
      <c r="B47" s="40">
        <f t="shared" si="0"/>
        <v>0</v>
      </c>
      <c r="E47" s="53" t="e">
        <f t="shared" si="1"/>
        <v>#VALUE!</v>
      </c>
      <c r="F47" s="53">
        <f t="shared" si="2"/>
        <v>54</v>
      </c>
      <c r="G47" s="53">
        <f t="shared" si="3"/>
        <v>0</v>
      </c>
      <c r="H47" s="53">
        <f t="shared" si="4"/>
        <v>0</v>
      </c>
      <c r="I47" s="53">
        <f t="shared" si="5"/>
        <v>0</v>
      </c>
      <c r="J47" s="53">
        <f t="shared" si="6"/>
        <v>0</v>
      </c>
      <c r="K47" s="53">
        <f t="shared" si="7"/>
        <v>0</v>
      </c>
      <c r="L47" s="53">
        <f t="shared" si="8"/>
        <v>0</v>
      </c>
      <c r="M47" s="53">
        <f t="shared" si="9"/>
        <v>0</v>
      </c>
      <c r="N47" s="53">
        <f t="shared" si="10"/>
        <v>0</v>
      </c>
      <c r="O47" s="53">
        <f t="shared" si="11"/>
        <v>0</v>
      </c>
      <c r="P47" s="53">
        <f t="shared" si="12"/>
        <v>0</v>
      </c>
      <c r="Q47" s="53">
        <f t="shared" si="13"/>
        <v>0</v>
      </c>
      <c r="R47" s="53">
        <f t="shared" si="14"/>
        <v>0</v>
      </c>
      <c r="S47" s="53">
        <f t="shared" si="15"/>
        <v>0</v>
      </c>
      <c r="T47" s="53">
        <f t="shared" si="16"/>
        <v>0</v>
      </c>
      <c r="U47" s="53">
        <f t="shared" si="17"/>
        <v>0</v>
      </c>
      <c r="V47" s="53">
        <f t="shared" si="18"/>
        <v>0</v>
      </c>
      <c r="W47" s="53">
        <f t="shared" si="19"/>
        <v>0</v>
      </c>
      <c r="X47" s="53">
        <f t="shared" si="20"/>
        <v>0</v>
      </c>
      <c r="Y47" s="53">
        <f t="shared" si="21"/>
        <v>0</v>
      </c>
      <c r="Z47" s="53">
        <f t="shared" si="22"/>
        <v>0</v>
      </c>
      <c r="AA47" s="53">
        <f t="shared" si="23"/>
        <v>0</v>
      </c>
      <c r="AB47" s="53">
        <f t="shared" si="24"/>
        <v>0</v>
      </c>
      <c r="AC47" s="53">
        <f t="shared" si="25"/>
        <v>0</v>
      </c>
      <c r="AD47" s="53">
        <f t="shared" si="26"/>
        <v>0</v>
      </c>
      <c r="AE47" s="53">
        <f t="shared" si="27"/>
        <v>0</v>
      </c>
      <c r="AF47" s="53">
        <f t="shared" si="28"/>
        <v>0</v>
      </c>
      <c r="AG47" s="53">
        <f t="shared" si="29"/>
        <v>0</v>
      </c>
      <c r="AH47" s="53">
        <f t="shared" si="30"/>
        <v>0</v>
      </c>
      <c r="AI47" s="53">
        <f t="shared" si="31"/>
        <v>0</v>
      </c>
      <c r="AJ47" s="53">
        <f t="shared" si="32"/>
        <v>0</v>
      </c>
      <c r="AK47" s="53">
        <f t="shared" si="33"/>
        <v>0</v>
      </c>
      <c r="AL47" s="53">
        <f t="shared" si="34"/>
        <v>0</v>
      </c>
      <c r="AM47" s="53">
        <f t="shared" si="35"/>
        <v>0</v>
      </c>
      <c r="AN47" s="53">
        <f t="shared" si="36"/>
        <v>0</v>
      </c>
      <c r="AO47" s="53">
        <f t="shared" si="37"/>
        <v>0</v>
      </c>
      <c r="AP47" s="53">
        <f t="shared" si="38"/>
        <v>0</v>
      </c>
      <c r="AQ47" s="53">
        <f t="shared" si="39"/>
        <v>0</v>
      </c>
      <c r="AR47" s="53">
        <f t="shared" si="40"/>
        <v>0</v>
      </c>
      <c r="AS47" s="53">
        <f t="shared" si="41"/>
        <v>0</v>
      </c>
      <c r="AT47" s="53">
        <f t="shared" si="42"/>
        <v>0</v>
      </c>
      <c r="AU47" s="53">
        <f t="shared" si="43"/>
        <v>0</v>
      </c>
      <c r="AV47" s="53">
        <f t="shared" si="44"/>
        <v>0</v>
      </c>
      <c r="AW47" s="53">
        <f t="shared" si="45"/>
        <v>0</v>
      </c>
      <c r="AX47" s="53">
        <f t="shared" si="46"/>
        <v>0</v>
      </c>
      <c r="AY47" s="53">
        <f t="shared" si="47"/>
        <v>0</v>
      </c>
      <c r="AZ47" s="53">
        <f t="shared" si="48"/>
        <v>0</v>
      </c>
      <c r="BA47" s="53">
        <f t="shared" si="49"/>
        <v>0</v>
      </c>
      <c r="BB47" s="53">
        <f t="shared" si="50"/>
        <v>0</v>
      </c>
      <c r="BC47" s="53">
        <f t="shared" si="51"/>
        <v>0</v>
      </c>
      <c r="BD47" s="53">
        <f t="shared" si="52"/>
        <v>0</v>
      </c>
      <c r="BE47" s="53">
        <f t="shared" si="53"/>
        <v>0</v>
      </c>
      <c r="BF47" s="53">
        <f t="shared" si="54"/>
        <v>0</v>
      </c>
      <c r="BG47" s="53">
        <f t="shared" si="55"/>
        <v>0</v>
      </c>
      <c r="BH47" s="53">
        <f t="shared" si="55"/>
        <v>0</v>
      </c>
    </row>
    <row r="48" spans="1:60" ht="16.05" customHeight="1" thickBot="1">
      <c r="A48" s="33" t="str">
        <f>Spielbericht!M42</f>
        <v/>
      </c>
      <c r="B48" s="40">
        <f t="shared" si="0"/>
        <v>0</v>
      </c>
      <c r="E48" s="53" t="e">
        <f t="shared" si="1"/>
        <v>#VALUE!</v>
      </c>
      <c r="F48" s="53">
        <f t="shared" si="2"/>
        <v>54</v>
      </c>
      <c r="G48" s="53">
        <f t="shared" si="3"/>
        <v>0</v>
      </c>
      <c r="H48" s="53">
        <f t="shared" si="4"/>
        <v>0</v>
      </c>
      <c r="I48" s="53">
        <f t="shared" si="5"/>
        <v>0</v>
      </c>
      <c r="J48" s="53">
        <f t="shared" si="6"/>
        <v>0</v>
      </c>
      <c r="K48" s="53">
        <f t="shared" si="7"/>
        <v>0</v>
      </c>
      <c r="L48" s="53">
        <f t="shared" si="8"/>
        <v>0</v>
      </c>
      <c r="M48" s="53">
        <f t="shared" si="9"/>
        <v>0</v>
      </c>
      <c r="N48" s="53">
        <f t="shared" si="10"/>
        <v>0</v>
      </c>
      <c r="O48" s="53">
        <f t="shared" si="11"/>
        <v>0</v>
      </c>
      <c r="P48" s="53">
        <f t="shared" si="12"/>
        <v>0</v>
      </c>
      <c r="Q48" s="53">
        <f t="shared" si="13"/>
        <v>0</v>
      </c>
      <c r="R48" s="53">
        <f t="shared" si="14"/>
        <v>0</v>
      </c>
      <c r="S48" s="53">
        <f t="shared" si="15"/>
        <v>0</v>
      </c>
      <c r="T48" s="53">
        <f t="shared" si="16"/>
        <v>0</v>
      </c>
      <c r="U48" s="53">
        <f t="shared" si="17"/>
        <v>0</v>
      </c>
      <c r="V48" s="53">
        <f t="shared" si="18"/>
        <v>0</v>
      </c>
      <c r="W48" s="53">
        <f t="shared" si="19"/>
        <v>0</v>
      </c>
      <c r="X48" s="53">
        <f t="shared" si="20"/>
        <v>0</v>
      </c>
      <c r="Y48" s="53">
        <f t="shared" si="21"/>
        <v>0</v>
      </c>
      <c r="Z48" s="53">
        <f t="shared" si="22"/>
        <v>0</v>
      </c>
      <c r="AA48" s="53">
        <f t="shared" si="23"/>
        <v>0</v>
      </c>
      <c r="AB48" s="53">
        <f t="shared" si="24"/>
        <v>0</v>
      </c>
      <c r="AC48" s="53">
        <f t="shared" si="25"/>
        <v>0</v>
      </c>
      <c r="AD48" s="53">
        <f t="shared" si="26"/>
        <v>0</v>
      </c>
      <c r="AE48" s="53">
        <f t="shared" si="27"/>
        <v>0</v>
      </c>
      <c r="AF48" s="53">
        <f t="shared" si="28"/>
        <v>0</v>
      </c>
      <c r="AG48" s="53">
        <f t="shared" si="29"/>
        <v>0</v>
      </c>
      <c r="AH48" s="53">
        <f t="shared" si="30"/>
        <v>0</v>
      </c>
      <c r="AI48" s="53">
        <f t="shared" si="31"/>
        <v>0</v>
      </c>
      <c r="AJ48" s="53">
        <f t="shared" si="32"/>
        <v>0</v>
      </c>
      <c r="AK48" s="53">
        <f t="shared" si="33"/>
        <v>0</v>
      </c>
      <c r="AL48" s="53">
        <f t="shared" si="34"/>
        <v>0</v>
      </c>
      <c r="AM48" s="53">
        <f t="shared" si="35"/>
        <v>0</v>
      </c>
      <c r="AN48" s="53">
        <f t="shared" si="36"/>
        <v>0</v>
      </c>
      <c r="AO48" s="53">
        <f t="shared" si="37"/>
        <v>0</v>
      </c>
      <c r="AP48" s="53">
        <f t="shared" si="38"/>
        <v>0</v>
      </c>
      <c r="AQ48" s="53">
        <f t="shared" si="39"/>
        <v>0</v>
      </c>
      <c r="AR48" s="53">
        <f t="shared" si="40"/>
        <v>0</v>
      </c>
      <c r="AS48" s="53">
        <f t="shared" si="41"/>
        <v>0</v>
      </c>
      <c r="AT48" s="53">
        <f t="shared" si="42"/>
        <v>0</v>
      </c>
      <c r="AU48" s="53">
        <f t="shared" si="43"/>
        <v>0</v>
      </c>
      <c r="AV48" s="53">
        <f t="shared" si="44"/>
        <v>0</v>
      </c>
      <c r="AW48" s="53">
        <f t="shared" si="45"/>
        <v>0</v>
      </c>
      <c r="AX48" s="53">
        <f t="shared" si="46"/>
        <v>0</v>
      </c>
      <c r="AY48" s="53">
        <f t="shared" si="47"/>
        <v>0</v>
      </c>
      <c r="AZ48" s="53">
        <f t="shared" si="48"/>
        <v>0</v>
      </c>
      <c r="BA48" s="53">
        <f t="shared" si="49"/>
        <v>0</v>
      </c>
      <c r="BB48" s="53">
        <f t="shared" si="50"/>
        <v>0</v>
      </c>
      <c r="BC48" s="53">
        <f t="shared" si="51"/>
        <v>0</v>
      </c>
      <c r="BD48" s="53">
        <f t="shared" si="52"/>
        <v>0</v>
      </c>
      <c r="BE48" s="53">
        <f t="shared" si="53"/>
        <v>0</v>
      </c>
      <c r="BF48" s="53">
        <f t="shared" si="54"/>
        <v>0</v>
      </c>
      <c r="BG48" s="53">
        <f t="shared" si="55"/>
        <v>0</v>
      </c>
      <c r="BH48" s="53">
        <f t="shared" si="55"/>
        <v>0</v>
      </c>
    </row>
    <row r="49" spans="1:60" ht="16.05" customHeight="1" thickBot="1">
      <c r="A49" s="34" t="str">
        <f>Spielbericht!M43</f>
        <v/>
      </c>
      <c r="B49" s="35">
        <f t="shared" si="0"/>
        <v>0</v>
      </c>
      <c r="C49" s="67">
        <f>SUM(A44:A49)</f>
        <v>0</v>
      </c>
      <c r="E49" s="53" t="e">
        <f t="shared" si="1"/>
        <v>#VALUE!</v>
      </c>
      <c r="F49" s="53">
        <f t="shared" si="2"/>
        <v>54</v>
      </c>
      <c r="G49" s="53">
        <f t="shared" si="3"/>
        <v>0</v>
      </c>
      <c r="H49" s="53">
        <f t="shared" si="4"/>
        <v>0</v>
      </c>
      <c r="I49" s="53">
        <f t="shared" si="5"/>
        <v>0</v>
      </c>
      <c r="J49" s="53">
        <f t="shared" si="6"/>
        <v>0</v>
      </c>
      <c r="K49" s="53">
        <f t="shared" si="7"/>
        <v>0</v>
      </c>
      <c r="L49" s="53">
        <f t="shared" si="8"/>
        <v>0</v>
      </c>
      <c r="M49" s="53">
        <f t="shared" si="9"/>
        <v>0</v>
      </c>
      <c r="N49" s="53">
        <f t="shared" si="10"/>
        <v>0</v>
      </c>
      <c r="O49" s="53">
        <f t="shared" si="11"/>
        <v>0</v>
      </c>
      <c r="P49" s="53">
        <f t="shared" si="12"/>
        <v>0</v>
      </c>
      <c r="Q49" s="53">
        <f t="shared" si="13"/>
        <v>0</v>
      </c>
      <c r="R49" s="53">
        <f t="shared" si="14"/>
        <v>0</v>
      </c>
      <c r="S49" s="53">
        <f t="shared" si="15"/>
        <v>0</v>
      </c>
      <c r="T49" s="53">
        <f t="shared" si="16"/>
        <v>0</v>
      </c>
      <c r="U49" s="53">
        <f t="shared" si="17"/>
        <v>0</v>
      </c>
      <c r="V49" s="53">
        <f t="shared" si="18"/>
        <v>0</v>
      </c>
      <c r="W49" s="53">
        <f t="shared" si="19"/>
        <v>0</v>
      </c>
      <c r="X49" s="53">
        <f t="shared" si="20"/>
        <v>0</v>
      </c>
      <c r="Y49" s="53">
        <f t="shared" si="21"/>
        <v>0</v>
      </c>
      <c r="Z49" s="53">
        <f t="shared" si="22"/>
        <v>0</v>
      </c>
      <c r="AA49" s="53">
        <f t="shared" si="23"/>
        <v>0</v>
      </c>
      <c r="AB49" s="53">
        <f t="shared" si="24"/>
        <v>0</v>
      </c>
      <c r="AC49" s="53">
        <f t="shared" si="25"/>
        <v>0</v>
      </c>
      <c r="AD49" s="53">
        <f t="shared" si="26"/>
        <v>0</v>
      </c>
      <c r="AE49" s="53">
        <f t="shared" si="27"/>
        <v>0</v>
      </c>
      <c r="AF49" s="53">
        <f t="shared" si="28"/>
        <v>0</v>
      </c>
      <c r="AG49" s="53">
        <f t="shared" si="29"/>
        <v>0</v>
      </c>
      <c r="AH49" s="53">
        <f t="shared" si="30"/>
        <v>0</v>
      </c>
      <c r="AI49" s="53">
        <f t="shared" si="31"/>
        <v>0</v>
      </c>
      <c r="AJ49" s="53">
        <f t="shared" si="32"/>
        <v>0</v>
      </c>
      <c r="AK49" s="53">
        <f t="shared" si="33"/>
        <v>0</v>
      </c>
      <c r="AL49" s="53">
        <f t="shared" si="34"/>
        <v>0</v>
      </c>
      <c r="AM49" s="53">
        <f t="shared" si="35"/>
        <v>0</v>
      </c>
      <c r="AN49" s="53">
        <f t="shared" si="36"/>
        <v>0</v>
      </c>
      <c r="AO49" s="53">
        <f t="shared" si="37"/>
        <v>0</v>
      </c>
      <c r="AP49" s="53">
        <f t="shared" si="38"/>
        <v>0</v>
      </c>
      <c r="AQ49" s="53">
        <f t="shared" si="39"/>
        <v>0</v>
      </c>
      <c r="AR49" s="53">
        <f t="shared" si="40"/>
        <v>0</v>
      </c>
      <c r="AS49" s="53">
        <f t="shared" si="41"/>
        <v>0</v>
      </c>
      <c r="AT49" s="53">
        <f t="shared" si="42"/>
        <v>0</v>
      </c>
      <c r="AU49" s="53">
        <f t="shared" si="43"/>
        <v>0</v>
      </c>
      <c r="AV49" s="53">
        <f t="shared" si="44"/>
        <v>0</v>
      </c>
      <c r="AW49" s="53">
        <f t="shared" si="45"/>
        <v>0</v>
      </c>
      <c r="AX49" s="53">
        <f t="shared" si="46"/>
        <v>0</v>
      </c>
      <c r="AY49" s="53">
        <f t="shared" si="47"/>
        <v>0</v>
      </c>
      <c r="AZ49" s="53">
        <f t="shared" si="48"/>
        <v>0</v>
      </c>
      <c r="BA49" s="53">
        <f t="shared" si="49"/>
        <v>0</v>
      </c>
      <c r="BB49" s="53">
        <f t="shared" si="50"/>
        <v>0</v>
      </c>
      <c r="BC49" s="53">
        <f t="shared" si="51"/>
        <v>0</v>
      </c>
      <c r="BD49" s="53">
        <f t="shared" si="52"/>
        <v>0</v>
      </c>
      <c r="BE49" s="53">
        <f t="shared" si="53"/>
        <v>0</v>
      </c>
      <c r="BF49" s="53">
        <f t="shared" si="54"/>
        <v>0</v>
      </c>
      <c r="BG49" s="53">
        <f t="shared" si="55"/>
        <v>0</v>
      </c>
      <c r="BH49" s="53">
        <f t="shared" si="55"/>
        <v>0</v>
      </c>
    </row>
    <row r="50" spans="1:60" ht="16.05" customHeight="1">
      <c r="A50" s="64" t="str">
        <f>Spielbericht!E49</f>
        <v/>
      </c>
      <c r="B50" s="40">
        <f t="shared" si="0"/>
        <v>0</v>
      </c>
      <c r="E50" s="53" t="e">
        <f t="shared" si="1"/>
        <v>#VALUE!</v>
      </c>
      <c r="F50" s="53">
        <f t="shared" si="2"/>
        <v>54</v>
      </c>
      <c r="G50" s="53">
        <f t="shared" si="3"/>
        <v>0</v>
      </c>
      <c r="H50" s="53">
        <f t="shared" si="4"/>
        <v>0</v>
      </c>
      <c r="I50" s="53">
        <f t="shared" si="5"/>
        <v>0</v>
      </c>
      <c r="J50" s="53">
        <f t="shared" si="6"/>
        <v>0</v>
      </c>
      <c r="K50" s="53">
        <f t="shared" si="7"/>
        <v>0</v>
      </c>
      <c r="L50" s="53">
        <f t="shared" si="8"/>
        <v>0</v>
      </c>
      <c r="M50" s="53">
        <f t="shared" si="9"/>
        <v>0</v>
      </c>
      <c r="N50" s="53">
        <f t="shared" si="10"/>
        <v>0</v>
      </c>
      <c r="O50" s="53">
        <f t="shared" si="11"/>
        <v>0</v>
      </c>
      <c r="P50" s="53">
        <f t="shared" si="12"/>
        <v>0</v>
      </c>
      <c r="Q50" s="53">
        <f t="shared" si="13"/>
        <v>0</v>
      </c>
      <c r="R50" s="53">
        <f t="shared" si="14"/>
        <v>0</v>
      </c>
      <c r="S50" s="53">
        <f t="shared" si="15"/>
        <v>0</v>
      </c>
      <c r="T50" s="53">
        <f t="shared" si="16"/>
        <v>0</v>
      </c>
      <c r="U50" s="53">
        <f t="shared" si="17"/>
        <v>0</v>
      </c>
      <c r="V50" s="53">
        <f t="shared" si="18"/>
        <v>0</v>
      </c>
      <c r="W50" s="53">
        <f t="shared" si="19"/>
        <v>0</v>
      </c>
      <c r="X50" s="53">
        <f t="shared" si="20"/>
        <v>0</v>
      </c>
      <c r="Y50" s="53">
        <f t="shared" si="21"/>
        <v>0</v>
      </c>
      <c r="Z50" s="53">
        <f t="shared" si="22"/>
        <v>0</v>
      </c>
      <c r="AA50" s="53">
        <f t="shared" si="23"/>
        <v>0</v>
      </c>
      <c r="AB50" s="53">
        <f t="shared" si="24"/>
        <v>0</v>
      </c>
      <c r="AC50" s="53">
        <f t="shared" si="25"/>
        <v>0</v>
      </c>
      <c r="AD50" s="53">
        <f t="shared" si="26"/>
        <v>0</v>
      </c>
      <c r="AE50" s="53">
        <f t="shared" si="27"/>
        <v>0</v>
      </c>
      <c r="AF50" s="53">
        <f t="shared" si="28"/>
        <v>0</v>
      </c>
      <c r="AG50" s="53">
        <f t="shared" si="29"/>
        <v>0</v>
      </c>
      <c r="AH50" s="53">
        <f t="shared" si="30"/>
        <v>0</v>
      </c>
      <c r="AI50" s="53">
        <f t="shared" si="31"/>
        <v>0</v>
      </c>
      <c r="AJ50" s="53">
        <f t="shared" si="32"/>
        <v>0</v>
      </c>
      <c r="AK50" s="53">
        <f t="shared" si="33"/>
        <v>0</v>
      </c>
      <c r="AL50" s="53">
        <f t="shared" si="34"/>
        <v>0</v>
      </c>
      <c r="AM50" s="53">
        <f t="shared" si="35"/>
        <v>0</v>
      </c>
      <c r="AN50" s="53">
        <f t="shared" si="36"/>
        <v>0</v>
      </c>
      <c r="AO50" s="53">
        <f t="shared" si="37"/>
        <v>0</v>
      </c>
      <c r="AP50" s="53">
        <f t="shared" si="38"/>
        <v>0</v>
      </c>
      <c r="AQ50" s="53">
        <f t="shared" si="39"/>
        <v>0</v>
      </c>
      <c r="AR50" s="53">
        <f t="shared" si="40"/>
        <v>0</v>
      </c>
      <c r="AS50" s="53">
        <f t="shared" si="41"/>
        <v>0</v>
      </c>
      <c r="AT50" s="53">
        <f t="shared" si="42"/>
        <v>0</v>
      </c>
      <c r="AU50" s="53">
        <f t="shared" si="43"/>
        <v>0</v>
      </c>
      <c r="AV50" s="53">
        <f t="shared" si="44"/>
        <v>0</v>
      </c>
      <c r="AW50" s="53">
        <f t="shared" si="45"/>
        <v>0</v>
      </c>
      <c r="AX50" s="53">
        <f t="shared" si="46"/>
        <v>0</v>
      </c>
      <c r="AY50" s="53">
        <f t="shared" si="47"/>
        <v>0</v>
      </c>
      <c r="AZ50" s="53">
        <f t="shared" si="48"/>
        <v>0</v>
      </c>
      <c r="BA50" s="53">
        <f t="shared" si="49"/>
        <v>0</v>
      </c>
      <c r="BB50" s="53">
        <f t="shared" si="50"/>
        <v>0</v>
      </c>
      <c r="BC50" s="53">
        <f t="shared" si="51"/>
        <v>0</v>
      </c>
      <c r="BD50" s="53">
        <f t="shared" si="52"/>
        <v>0</v>
      </c>
      <c r="BE50" s="53">
        <f t="shared" si="53"/>
        <v>0</v>
      </c>
      <c r="BF50" s="53">
        <f t="shared" si="54"/>
        <v>0</v>
      </c>
      <c r="BG50" s="53">
        <f t="shared" si="55"/>
        <v>0</v>
      </c>
      <c r="BH50" s="53">
        <f t="shared" si="55"/>
        <v>0</v>
      </c>
    </row>
    <row r="51" spans="1:60" ht="16.05" customHeight="1">
      <c r="A51" s="37" t="str">
        <f>Spielbericht!E50</f>
        <v/>
      </c>
      <c r="B51" s="40">
        <f t="shared" si="0"/>
        <v>0</v>
      </c>
      <c r="E51" s="53" t="e">
        <f t="shared" si="1"/>
        <v>#VALUE!</v>
      </c>
      <c r="F51" s="53">
        <f t="shared" si="2"/>
        <v>54</v>
      </c>
      <c r="G51" s="53">
        <f t="shared" si="3"/>
        <v>0</v>
      </c>
      <c r="H51" s="53">
        <f t="shared" si="4"/>
        <v>0</v>
      </c>
      <c r="I51" s="53">
        <f t="shared" si="5"/>
        <v>0</v>
      </c>
      <c r="J51" s="53">
        <f t="shared" si="6"/>
        <v>0</v>
      </c>
      <c r="K51" s="53">
        <f t="shared" si="7"/>
        <v>0</v>
      </c>
      <c r="L51" s="53">
        <f t="shared" si="8"/>
        <v>0</v>
      </c>
      <c r="M51" s="53">
        <f t="shared" si="9"/>
        <v>0</v>
      </c>
      <c r="N51" s="53">
        <f t="shared" si="10"/>
        <v>0</v>
      </c>
      <c r="O51" s="53">
        <f t="shared" si="11"/>
        <v>0</v>
      </c>
      <c r="P51" s="53">
        <f t="shared" si="12"/>
        <v>0</v>
      </c>
      <c r="Q51" s="53">
        <f t="shared" si="13"/>
        <v>0</v>
      </c>
      <c r="R51" s="53">
        <f t="shared" si="14"/>
        <v>0</v>
      </c>
      <c r="S51" s="53">
        <f t="shared" si="15"/>
        <v>0</v>
      </c>
      <c r="T51" s="53">
        <f t="shared" si="16"/>
        <v>0</v>
      </c>
      <c r="U51" s="53">
        <f t="shared" si="17"/>
        <v>0</v>
      </c>
      <c r="V51" s="53">
        <f t="shared" si="18"/>
        <v>0</v>
      </c>
      <c r="W51" s="53">
        <f t="shared" si="19"/>
        <v>0</v>
      </c>
      <c r="X51" s="53">
        <f t="shared" si="20"/>
        <v>0</v>
      </c>
      <c r="Y51" s="53">
        <f t="shared" si="21"/>
        <v>0</v>
      </c>
      <c r="Z51" s="53">
        <f t="shared" si="22"/>
        <v>0</v>
      </c>
      <c r="AA51" s="53">
        <f t="shared" si="23"/>
        <v>0</v>
      </c>
      <c r="AB51" s="53">
        <f t="shared" si="24"/>
        <v>0</v>
      </c>
      <c r="AC51" s="53">
        <f t="shared" si="25"/>
        <v>0</v>
      </c>
      <c r="AD51" s="53">
        <f t="shared" si="26"/>
        <v>0</v>
      </c>
      <c r="AE51" s="53">
        <f t="shared" si="27"/>
        <v>0</v>
      </c>
      <c r="AF51" s="53">
        <f t="shared" si="28"/>
        <v>0</v>
      </c>
      <c r="AG51" s="53">
        <f t="shared" si="29"/>
        <v>0</v>
      </c>
      <c r="AH51" s="53">
        <f t="shared" si="30"/>
        <v>0</v>
      </c>
      <c r="AI51" s="53">
        <f t="shared" si="31"/>
        <v>0</v>
      </c>
      <c r="AJ51" s="53">
        <f t="shared" si="32"/>
        <v>0</v>
      </c>
      <c r="AK51" s="53">
        <f t="shared" si="33"/>
        <v>0</v>
      </c>
      <c r="AL51" s="53">
        <f t="shared" si="34"/>
        <v>0</v>
      </c>
      <c r="AM51" s="53">
        <f t="shared" si="35"/>
        <v>0</v>
      </c>
      <c r="AN51" s="53">
        <f t="shared" si="36"/>
        <v>0</v>
      </c>
      <c r="AO51" s="53">
        <f t="shared" si="37"/>
        <v>0</v>
      </c>
      <c r="AP51" s="53">
        <f t="shared" si="38"/>
        <v>0</v>
      </c>
      <c r="AQ51" s="53">
        <f t="shared" si="39"/>
        <v>0</v>
      </c>
      <c r="AR51" s="53">
        <f t="shared" si="40"/>
        <v>0</v>
      </c>
      <c r="AS51" s="53">
        <f t="shared" si="41"/>
        <v>0</v>
      </c>
      <c r="AT51" s="53">
        <f t="shared" si="42"/>
        <v>0</v>
      </c>
      <c r="AU51" s="53">
        <f t="shared" si="43"/>
        <v>0</v>
      </c>
      <c r="AV51" s="53">
        <f t="shared" si="44"/>
        <v>0</v>
      </c>
      <c r="AW51" s="53">
        <f t="shared" si="45"/>
        <v>0</v>
      </c>
      <c r="AX51" s="53">
        <f t="shared" si="46"/>
        <v>0</v>
      </c>
      <c r="AY51" s="53">
        <f t="shared" si="47"/>
        <v>0</v>
      </c>
      <c r="AZ51" s="53">
        <f t="shared" si="48"/>
        <v>0</v>
      </c>
      <c r="BA51" s="53">
        <f t="shared" si="49"/>
        <v>0</v>
      </c>
      <c r="BB51" s="53">
        <f t="shared" si="50"/>
        <v>0</v>
      </c>
      <c r="BC51" s="53">
        <f t="shared" si="51"/>
        <v>0</v>
      </c>
      <c r="BD51" s="53">
        <f t="shared" si="52"/>
        <v>0</v>
      </c>
      <c r="BE51" s="53">
        <f t="shared" si="53"/>
        <v>0</v>
      </c>
      <c r="BF51" s="53">
        <f t="shared" si="54"/>
        <v>0</v>
      </c>
      <c r="BG51" s="53">
        <f t="shared" si="55"/>
        <v>0</v>
      </c>
      <c r="BH51" s="53">
        <f t="shared" si="55"/>
        <v>0</v>
      </c>
    </row>
    <row r="52" spans="1:60" ht="16.05" customHeight="1">
      <c r="A52" s="37" t="str">
        <f>Spielbericht!E51</f>
        <v/>
      </c>
      <c r="B52" s="40">
        <f t="shared" si="0"/>
        <v>0</v>
      </c>
      <c r="E52" s="53" t="e">
        <f t="shared" si="1"/>
        <v>#VALUE!</v>
      </c>
      <c r="F52" s="53">
        <f t="shared" si="2"/>
        <v>54</v>
      </c>
      <c r="G52" s="53">
        <f t="shared" si="3"/>
        <v>0</v>
      </c>
      <c r="H52" s="53">
        <f t="shared" si="4"/>
        <v>0</v>
      </c>
      <c r="I52" s="53">
        <f t="shared" si="5"/>
        <v>0</v>
      </c>
      <c r="J52" s="53">
        <f t="shared" si="6"/>
        <v>0</v>
      </c>
      <c r="K52" s="53">
        <f t="shared" si="7"/>
        <v>0</v>
      </c>
      <c r="L52" s="53">
        <f t="shared" si="8"/>
        <v>0</v>
      </c>
      <c r="M52" s="53">
        <f t="shared" si="9"/>
        <v>0</v>
      </c>
      <c r="N52" s="53">
        <f t="shared" si="10"/>
        <v>0</v>
      </c>
      <c r="O52" s="53">
        <f t="shared" si="11"/>
        <v>0</v>
      </c>
      <c r="P52" s="53">
        <f t="shared" si="12"/>
        <v>0</v>
      </c>
      <c r="Q52" s="53">
        <f t="shared" si="13"/>
        <v>0</v>
      </c>
      <c r="R52" s="53">
        <f t="shared" si="14"/>
        <v>0</v>
      </c>
      <c r="S52" s="53">
        <f t="shared" si="15"/>
        <v>0</v>
      </c>
      <c r="T52" s="53">
        <f t="shared" si="16"/>
        <v>0</v>
      </c>
      <c r="U52" s="53">
        <f t="shared" si="17"/>
        <v>0</v>
      </c>
      <c r="V52" s="53">
        <f t="shared" si="18"/>
        <v>0</v>
      </c>
      <c r="W52" s="53">
        <f t="shared" si="19"/>
        <v>0</v>
      </c>
      <c r="X52" s="53">
        <f t="shared" si="20"/>
        <v>0</v>
      </c>
      <c r="Y52" s="53">
        <f t="shared" si="21"/>
        <v>0</v>
      </c>
      <c r="Z52" s="53">
        <f t="shared" si="22"/>
        <v>0</v>
      </c>
      <c r="AA52" s="53">
        <f t="shared" si="23"/>
        <v>0</v>
      </c>
      <c r="AB52" s="53">
        <f t="shared" si="24"/>
        <v>0</v>
      </c>
      <c r="AC52" s="53">
        <f t="shared" si="25"/>
        <v>0</v>
      </c>
      <c r="AD52" s="53">
        <f t="shared" si="26"/>
        <v>0</v>
      </c>
      <c r="AE52" s="53">
        <f t="shared" si="27"/>
        <v>0</v>
      </c>
      <c r="AF52" s="53">
        <f t="shared" si="28"/>
        <v>0</v>
      </c>
      <c r="AG52" s="53">
        <f t="shared" si="29"/>
        <v>0</v>
      </c>
      <c r="AH52" s="53">
        <f t="shared" si="30"/>
        <v>0</v>
      </c>
      <c r="AI52" s="53">
        <f t="shared" si="31"/>
        <v>0</v>
      </c>
      <c r="AJ52" s="53">
        <f t="shared" si="32"/>
        <v>0</v>
      </c>
      <c r="AK52" s="53">
        <f t="shared" si="33"/>
        <v>0</v>
      </c>
      <c r="AL52" s="53">
        <f t="shared" si="34"/>
        <v>0</v>
      </c>
      <c r="AM52" s="53">
        <f t="shared" si="35"/>
        <v>0</v>
      </c>
      <c r="AN52" s="53">
        <f t="shared" si="36"/>
        <v>0</v>
      </c>
      <c r="AO52" s="53">
        <f t="shared" si="37"/>
        <v>0</v>
      </c>
      <c r="AP52" s="53">
        <f t="shared" si="38"/>
        <v>0</v>
      </c>
      <c r="AQ52" s="53">
        <f t="shared" si="39"/>
        <v>0</v>
      </c>
      <c r="AR52" s="53">
        <f t="shared" si="40"/>
        <v>0</v>
      </c>
      <c r="AS52" s="53">
        <f t="shared" si="41"/>
        <v>0</v>
      </c>
      <c r="AT52" s="53">
        <f t="shared" si="42"/>
        <v>0</v>
      </c>
      <c r="AU52" s="53">
        <f t="shared" si="43"/>
        <v>0</v>
      </c>
      <c r="AV52" s="53">
        <f t="shared" si="44"/>
        <v>0</v>
      </c>
      <c r="AW52" s="53">
        <f t="shared" si="45"/>
        <v>0</v>
      </c>
      <c r="AX52" s="53">
        <f t="shared" si="46"/>
        <v>0</v>
      </c>
      <c r="AY52" s="53">
        <f t="shared" si="47"/>
        <v>0</v>
      </c>
      <c r="AZ52" s="53">
        <f t="shared" si="48"/>
        <v>0</v>
      </c>
      <c r="BA52" s="53">
        <f t="shared" si="49"/>
        <v>0</v>
      </c>
      <c r="BB52" s="53">
        <f t="shared" si="50"/>
        <v>0</v>
      </c>
      <c r="BC52" s="53">
        <f t="shared" si="51"/>
        <v>0</v>
      </c>
      <c r="BD52" s="53">
        <f t="shared" si="52"/>
        <v>0</v>
      </c>
      <c r="BE52" s="53">
        <f t="shared" si="53"/>
        <v>0</v>
      </c>
      <c r="BF52" s="53">
        <f t="shared" si="54"/>
        <v>0</v>
      </c>
      <c r="BG52" s="53">
        <f t="shared" si="55"/>
        <v>0</v>
      </c>
      <c r="BH52" s="53">
        <f t="shared" si="55"/>
        <v>0</v>
      </c>
    </row>
    <row r="53" spans="1:60" ht="16.05" customHeight="1">
      <c r="A53" s="37" t="str">
        <f>Spielbericht!E52</f>
        <v/>
      </c>
      <c r="B53" s="40">
        <f t="shared" si="0"/>
        <v>0</v>
      </c>
      <c r="E53" s="53" t="e">
        <f t="shared" si="1"/>
        <v>#VALUE!</v>
      </c>
      <c r="F53" s="53">
        <f t="shared" si="2"/>
        <v>54</v>
      </c>
      <c r="G53" s="53">
        <f t="shared" si="3"/>
        <v>0</v>
      </c>
      <c r="H53" s="53">
        <f t="shared" si="4"/>
        <v>0</v>
      </c>
      <c r="I53" s="53">
        <f t="shared" si="5"/>
        <v>0</v>
      </c>
      <c r="J53" s="53">
        <f t="shared" si="6"/>
        <v>0</v>
      </c>
      <c r="K53" s="53">
        <f t="shared" si="7"/>
        <v>0</v>
      </c>
      <c r="L53" s="53">
        <f t="shared" si="8"/>
        <v>0</v>
      </c>
      <c r="M53" s="53">
        <f t="shared" si="9"/>
        <v>0</v>
      </c>
      <c r="N53" s="53">
        <f t="shared" si="10"/>
        <v>0</v>
      </c>
      <c r="O53" s="53">
        <f t="shared" si="11"/>
        <v>0</v>
      </c>
      <c r="P53" s="53">
        <f t="shared" si="12"/>
        <v>0</v>
      </c>
      <c r="Q53" s="53">
        <f t="shared" si="13"/>
        <v>0</v>
      </c>
      <c r="R53" s="53">
        <f t="shared" si="14"/>
        <v>0</v>
      </c>
      <c r="S53" s="53">
        <f t="shared" si="15"/>
        <v>0</v>
      </c>
      <c r="T53" s="53">
        <f t="shared" si="16"/>
        <v>0</v>
      </c>
      <c r="U53" s="53">
        <f t="shared" si="17"/>
        <v>0</v>
      </c>
      <c r="V53" s="53">
        <f t="shared" si="18"/>
        <v>0</v>
      </c>
      <c r="W53" s="53">
        <f t="shared" si="19"/>
        <v>0</v>
      </c>
      <c r="X53" s="53">
        <f t="shared" si="20"/>
        <v>0</v>
      </c>
      <c r="Y53" s="53">
        <f t="shared" si="21"/>
        <v>0</v>
      </c>
      <c r="Z53" s="53">
        <f t="shared" si="22"/>
        <v>0</v>
      </c>
      <c r="AA53" s="53">
        <f t="shared" si="23"/>
        <v>0</v>
      </c>
      <c r="AB53" s="53">
        <f t="shared" si="24"/>
        <v>0</v>
      </c>
      <c r="AC53" s="53">
        <f t="shared" si="25"/>
        <v>0</v>
      </c>
      <c r="AD53" s="53">
        <f t="shared" si="26"/>
        <v>0</v>
      </c>
      <c r="AE53" s="53">
        <f t="shared" si="27"/>
        <v>0</v>
      </c>
      <c r="AF53" s="53">
        <f t="shared" si="28"/>
        <v>0</v>
      </c>
      <c r="AG53" s="53">
        <f t="shared" si="29"/>
        <v>0</v>
      </c>
      <c r="AH53" s="53">
        <f t="shared" si="30"/>
        <v>0</v>
      </c>
      <c r="AI53" s="53">
        <f t="shared" si="31"/>
        <v>0</v>
      </c>
      <c r="AJ53" s="53">
        <f t="shared" si="32"/>
        <v>0</v>
      </c>
      <c r="AK53" s="53">
        <f t="shared" si="33"/>
        <v>0</v>
      </c>
      <c r="AL53" s="53">
        <f t="shared" si="34"/>
        <v>0</v>
      </c>
      <c r="AM53" s="53">
        <f t="shared" si="35"/>
        <v>0</v>
      </c>
      <c r="AN53" s="53">
        <f t="shared" si="36"/>
        <v>0</v>
      </c>
      <c r="AO53" s="53">
        <f t="shared" si="37"/>
        <v>0</v>
      </c>
      <c r="AP53" s="53">
        <f t="shared" si="38"/>
        <v>0</v>
      </c>
      <c r="AQ53" s="53">
        <f t="shared" si="39"/>
        <v>0</v>
      </c>
      <c r="AR53" s="53">
        <f t="shared" si="40"/>
        <v>0</v>
      </c>
      <c r="AS53" s="53">
        <f t="shared" si="41"/>
        <v>0</v>
      </c>
      <c r="AT53" s="53">
        <f t="shared" si="42"/>
        <v>0</v>
      </c>
      <c r="AU53" s="53">
        <f t="shared" si="43"/>
        <v>0</v>
      </c>
      <c r="AV53" s="53">
        <f t="shared" si="44"/>
        <v>0</v>
      </c>
      <c r="AW53" s="53">
        <f t="shared" si="45"/>
        <v>0</v>
      </c>
      <c r="AX53" s="53">
        <f t="shared" si="46"/>
        <v>0</v>
      </c>
      <c r="AY53" s="53">
        <f t="shared" si="47"/>
        <v>0</v>
      </c>
      <c r="AZ53" s="53">
        <f t="shared" si="48"/>
        <v>0</v>
      </c>
      <c r="BA53" s="53">
        <f t="shared" si="49"/>
        <v>0</v>
      </c>
      <c r="BB53" s="53">
        <f t="shared" si="50"/>
        <v>0</v>
      </c>
      <c r="BC53" s="53">
        <f t="shared" si="51"/>
        <v>0</v>
      </c>
      <c r="BD53" s="53">
        <f t="shared" si="52"/>
        <v>0</v>
      </c>
      <c r="BE53" s="53">
        <f t="shared" si="53"/>
        <v>0</v>
      </c>
      <c r="BF53" s="53">
        <f t="shared" si="54"/>
        <v>0</v>
      </c>
      <c r="BG53" s="53">
        <f t="shared" si="55"/>
        <v>0</v>
      </c>
      <c r="BH53" s="53">
        <f t="shared" si="55"/>
        <v>0</v>
      </c>
    </row>
    <row r="54" spans="1:60" ht="16.05" customHeight="1" thickBot="1">
      <c r="A54" s="37" t="str">
        <f>Spielbericht!E53</f>
        <v/>
      </c>
      <c r="B54" s="40">
        <f t="shared" si="0"/>
        <v>0</v>
      </c>
      <c r="E54" s="53" t="e">
        <f t="shared" si="1"/>
        <v>#VALUE!</v>
      </c>
      <c r="F54" s="53">
        <f t="shared" si="2"/>
        <v>54</v>
      </c>
      <c r="G54" s="53">
        <f t="shared" si="3"/>
        <v>0</v>
      </c>
      <c r="H54" s="53">
        <f t="shared" si="4"/>
        <v>0</v>
      </c>
      <c r="I54" s="53">
        <f t="shared" si="5"/>
        <v>0</v>
      </c>
      <c r="J54" s="53">
        <f t="shared" si="6"/>
        <v>0</v>
      </c>
      <c r="K54" s="53">
        <f t="shared" si="7"/>
        <v>0</v>
      </c>
      <c r="L54" s="53">
        <f t="shared" si="8"/>
        <v>0</v>
      </c>
      <c r="M54" s="53">
        <f t="shared" si="9"/>
        <v>0</v>
      </c>
      <c r="N54" s="53">
        <f t="shared" si="10"/>
        <v>0</v>
      </c>
      <c r="O54" s="53">
        <f t="shared" si="11"/>
        <v>0</v>
      </c>
      <c r="P54" s="53">
        <f t="shared" si="12"/>
        <v>0</v>
      </c>
      <c r="Q54" s="53">
        <f t="shared" si="13"/>
        <v>0</v>
      </c>
      <c r="R54" s="53">
        <f t="shared" si="14"/>
        <v>0</v>
      </c>
      <c r="S54" s="53">
        <f t="shared" si="15"/>
        <v>0</v>
      </c>
      <c r="T54" s="53">
        <f t="shared" si="16"/>
        <v>0</v>
      </c>
      <c r="U54" s="53">
        <f t="shared" si="17"/>
        <v>0</v>
      </c>
      <c r="V54" s="53">
        <f t="shared" si="18"/>
        <v>0</v>
      </c>
      <c r="W54" s="53">
        <f t="shared" si="19"/>
        <v>0</v>
      </c>
      <c r="X54" s="53">
        <f t="shared" si="20"/>
        <v>0</v>
      </c>
      <c r="Y54" s="53">
        <f t="shared" si="21"/>
        <v>0</v>
      </c>
      <c r="Z54" s="53">
        <f t="shared" si="22"/>
        <v>0</v>
      </c>
      <c r="AA54" s="53">
        <f t="shared" si="23"/>
        <v>0</v>
      </c>
      <c r="AB54" s="53">
        <f t="shared" si="24"/>
        <v>0</v>
      </c>
      <c r="AC54" s="53">
        <f t="shared" si="25"/>
        <v>0</v>
      </c>
      <c r="AD54" s="53">
        <f t="shared" si="26"/>
        <v>0</v>
      </c>
      <c r="AE54" s="53">
        <f t="shared" si="27"/>
        <v>0</v>
      </c>
      <c r="AF54" s="53">
        <f t="shared" si="28"/>
        <v>0</v>
      </c>
      <c r="AG54" s="53">
        <f t="shared" si="29"/>
        <v>0</v>
      </c>
      <c r="AH54" s="53">
        <f t="shared" si="30"/>
        <v>0</v>
      </c>
      <c r="AI54" s="53">
        <f t="shared" si="31"/>
        <v>0</v>
      </c>
      <c r="AJ54" s="53">
        <f t="shared" si="32"/>
        <v>0</v>
      </c>
      <c r="AK54" s="53">
        <f t="shared" si="33"/>
        <v>0</v>
      </c>
      <c r="AL54" s="53">
        <f t="shared" si="34"/>
        <v>0</v>
      </c>
      <c r="AM54" s="53">
        <f t="shared" si="35"/>
        <v>0</v>
      </c>
      <c r="AN54" s="53">
        <f t="shared" si="36"/>
        <v>0</v>
      </c>
      <c r="AO54" s="53">
        <f t="shared" si="37"/>
        <v>0</v>
      </c>
      <c r="AP54" s="53">
        <f t="shared" si="38"/>
        <v>0</v>
      </c>
      <c r="AQ54" s="53">
        <f t="shared" si="39"/>
        <v>0</v>
      </c>
      <c r="AR54" s="53">
        <f t="shared" si="40"/>
        <v>0</v>
      </c>
      <c r="AS54" s="53">
        <f t="shared" si="41"/>
        <v>0</v>
      </c>
      <c r="AT54" s="53">
        <f t="shared" si="42"/>
        <v>0</v>
      </c>
      <c r="AU54" s="53">
        <f t="shared" si="43"/>
        <v>0</v>
      </c>
      <c r="AV54" s="53">
        <f t="shared" si="44"/>
        <v>0</v>
      </c>
      <c r="AW54" s="53">
        <f t="shared" si="45"/>
        <v>0</v>
      </c>
      <c r="AX54" s="53">
        <f t="shared" si="46"/>
        <v>0</v>
      </c>
      <c r="AY54" s="53">
        <f t="shared" si="47"/>
        <v>0</v>
      </c>
      <c r="AZ54" s="53">
        <f t="shared" si="48"/>
        <v>0</v>
      </c>
      <c r="BA54" s="53">
        <f t="shared" si="49"/>
        <v>0</v>
      </c>
      <c r="BB54" s="53">
        <f t="shared" si="50"/>
        <v>0</v>
      </c>
      <c r="BC54" s="53">
        <f t="shared" si="51"/>
        <v>0</v>
      </c>
      <c r="BD54" s="53">
        <f t="shared" si="52"/>
        <v>0</v>
      </c>
      <c r="BE54" s="53">
        <f t="shared" si="53"/>
        <v>0</v>
      </c>
      <c r="BF54" s="53">
        <f t="shared" si="54"/>
        <v>0</v>
      </c>
      <c r="BG54" s="53">
        <f t="shared" si="55"/>
        <v>0</v>
      </c>
      <c r="BH54" s="53">
        <f t="shared" si="55"/>
        <v>0</v>
      </c>
    </row>
    <row r="55" spans="1:60" ht="15.6" customHeight="1" thickBot="1">
      <c r="A55" s="80" t="str">
        <f>Spielbericht!E54</f>
        <v/>
      </c>
      <c r="B55" s="81">
        <f t="shared" si="0"/>
        <v>0</v>
      </c>
      <c r="C55" s="67">
        <f>SUM(A50:A55)</f>
        <v>0</v>
      </c>
      <c r="E55" s="53" t="e">
        <f t="shared" si="1"/>
        <v>#VALUE!</v>
      </c>
      <c r="F55" s="53">
        <f t="shared" si="2"/>
        <v>54</v>
      </c>
      <c r="G55" s="53">
        <f t="shared" si="3"/>
        <v>0</v>
      </c>
      <c r="H55" s="53">
        <f t="shared" si="4"/>
        <v>0</v>
      </c>
      <c r="I55" s="53">
        <f t="shared" si="5"/>
        <v>0</v>
      </c>
      <c r="J55" s="53">
        <f t="shared" si="6"/>
        <v>0</v>
      </c>
      <c r="K55" s="53">
        <f t="shared" si="7"/>
        <v>0</v>
      </c>
      <c r="L55" s="53">
        <f t="shared" si="8"/>
        <v>0</v>
      </c>
      <c r="M55" s="53">
        <f t="shared" si="9"/>
        <v>0</v>
      </c>
      <c r="N55" s="53">
        <f t="shared" si="10"/>
        <v>0</v>
      </c>
      <c r="O55" s="53">
        <f t="shared" si="11"/>
        <v>0</v>
      </c>
      <c r="P55" s="53">
        <f t="shared" si="12"/>
        <v>0</v>
      </c>
      <c r="Q55" s="53">
        <f t="shared" si="13"/>
        <v>0</v>
      </c>
      <c r="R55" s="53">
        <f t="shared" si="14"/>
        <v>0</v>
      </c>
      <c r="S55" s="53">
        <f t="shared" si="15"/>
        <v>0</v>
      </c>
      <c r="T55" s="53">
        <f t="shared" si="16"/>
        <v>0</v>
      </c>
      <c r="U55" s="53">
        <f t="shared" si="17"/>
        <v>0</v>
      </c>
      <c r="V55" s="53">
        <f t="shared" si="18"/>
        <v>0</v>
      </c>
      <c r="W55" s="53">
        <f t="shared" si="19"/>
        <v>0</v>
      </c>
      <c r="X55" s="53">
        <f t="shared" si="20"/>
        <v>0</v>
      </c>
      <c r="Y55" s="53">
        <f t="shared" si="21"/>
        <v>0</v>
      </c>
      <c r="Z55" s="53">
        <f t="shared" si="22"/>
        <v>0</v>
      </c>
      <c r="AA55" s="53">
        <f t="shared" si="23"/>
        <v>0</v>
      </c>
      <c r="AB55" s="53">
        <f t="shared" si="24"/>
        <v>0</v>
      </c>
      <c r="AC55" s="53">
        <f t="shared" si="25"/>
        <v>0</v>
      </c>
      <c r="AD55" s="53">
        <f t="shared" si="26"/>
        <v>0</v>
      </c>
      <c r="AE55" s="53">
        <f t="shared" si="27"/>
        <v>0</v>
      </c>
      <c r="AF55" s="53">
        <f t="shared" si="28"/>
        <v>0</v>
      </c>
      <c r="AG55" s="53">
        <f t="shared" si="29"/>
        <v>0</v>
      </c>
      <c r="AH55" s="53">
        <f t="shared" si="30"/>
        <v>0</v>
      </c>
      <c r="AI55" s="53">
        <f t="shared" si="31"/>
        <v>0</v>
      </c>
      <c r="AJ55" s="53">
        <f t="shared" si="32"/>
        <v>0</v>
      </c>
      <c r="AK55" s="53">
        <f t="shared" si="33"/>
        <v>0</v>
      </c>
      <c r="AL55" s="53">
        <f t="shared" si="34"/>
        <v>0</v>
      </c>
      <c r="AM55" s="53">
        <f t="shared" si="35"/>
        <v>0</v>
      </c>
      <c r="AN55" s="53">
        <f t="shared" si="36"/>
        <v>0</v>
      </c>
      <c r="AO55" s="53">
        <f t="shared" si="37"/>
        <v>0</v>
      </c>
      <c r="AP55" s="53">
        <f t="shared" si="38"/>
        <v>0</v>
      </c>
      <c r="AQ55" s="53">
        <f t="shared" si="39"/>
        <v>0</v>
      </c>
      <c r="AR55" s="53">
        <f t="shared" si="40"/>
        <v>0</v>
      </c>
      <c r="AS55" s="53">
        <f t="shared" si="41"/>
        <v>0</v>
      </c>
      <c r="AT55" s="53">
        <f t="shared" si="42"/>
        <v>0</v>
      </c>
      <c r="AU55" s="53">
        <f t="shared" si="43"/>
        <v>0</v>
      </c>
      <c r="AV55" s="53">
        <f t="shared" si="44"/>
        <v>0</v>
      </c>
      <c r="AW55" s="53">
        <f t="shared" si="45"/>
        <v>0</v>
      </c>
      <c r="AX55" s="53">
        <f t="shared" si="46"/>
        <v>0</v>
      </c>
      <c r="AY55" s="53">
        <f t="shared" si="47"/>
        <v>0</v>
      </c>
      <c r="AZ55" s="53">
        <f t="shared" si="48"/>
        <v>0</v>
      </c>
      <c r="BA55" s="53">
        <f t="shared" si="49"/>
        <v>0</v>
      </c>
      <c r="BB55" s="53">
        <f t="shared" si="50"/>
        <v>0</v>
      </c>
      <c r="BC55" s="53">
        <f t="shared" si="51"/>
        <v>0</v>
      </c>
      <c r="BD55" s="53">
        <f t="shared" si="52"/>
        <v>0</v>
      </c>
      <c r="BE55" s="53">
        <f t="shared" si="53"/>
        <v>0</v>
      </c>
      <c r="BF55" s="53">
        <f t="shared" si="54"/>
        <v>0</v>
      </c>
      <c r="BG55" s="53">
        <f t="shared" si="55"/>
        <v>0</v>
      </c>
      <c r="BH55" s="53">
        <f t="shared" si="55"/>
        <v>0</v>
      </c>
    </row>
    <row r="56" spans="1:60" ht="15.6" customHeight="1">
      <c r="A56" s="65"/>
      <c r="B56" s="62"/>
      <c r="C56" s="78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</row>
    <row r="57" spans="1:60">
      <c r="A57" s="55">
        <v>1</v>
      </c>
      <c r="B57" s="56">
        <f>Spielbericht!AK11</f>
        <v>0</v>
      </c>
      <c r="C57" s="58">
        <f>SUM(G57:O57)</f>
        <v>5</v>
      </c>
      <c r="D57" s="57"/>
      <c r="E57" s="58">
        <f>RANK($B57,$B$57:$B$65,1)</f>
        <v>1</v>
      </c>
      <c r="F57" s="58">
        <f>COUNTIF($E$57:$E$65,$E57)</f>
        <v>9</v>
      </c>
      <c r="G57" s="58">
        <f>IF(F57=1,E57,0)</f>
        <v>0</v>
      </c>
      <c r="H57" s="58">
        <f>IF(F57=2,E57+0.5,0)</f>
        <v>0</v>
      </c>
      <c r="I57" s="58">
        <f>IF(F57=3,E57+1,0)</f>
        <v>0</v>
      </c>
      <c r="J57" s="58">
        <f>IF(F57=4,E57+1.5,0)</f>
        <v>0</v>
      </c>
      <c r="K57" s="58">
        <f>IF(F57=5,E57+2,0)</f>
        <v>0</v>
      </c>
      <c r="L57" s="58">
        <f>IF(F57=6,E57+2.5,0)</f>
        <v>0</v>
      </c>
      <c r="M57" s="58">
        <f>IF(F57=7,E57+3,0)</f>
        <v>0</v>
      </c>
      <c r="N57" s="63">
        <f>IF(F57=8,E57+3.5,0)</f>
        <v>0</v>
      </c>
      <c r="O57" s="63">
        <f>IF(F57=9,E57+4,0)</f>
        <v>5</v>
      </c>
    </row>
    <row r="58" spans="1:60">
      <c r="A58" s="55">
        <v>2</v>
      </c>
      <c r="B58" s="56">
        <f>Spielbericht!AN11</f>
        <v>0</v>
      </c>
      <c r="C58" s="58">
        <f t="shared" ref="C58:C65" si="56">SUM(G58:O58)</f>
        <v>5</v>
      </c>
      <c r="D58" s="57"/>
      <c r="E58" s="58">
        <f t="shared" ref="E58:E65" si="57">RANK($B58,$B$57:$B$65,1)</f>
        <v>1</v>
      </c>
      <c r="F58" s="58">
        <f t="shared" ref="F58:F65" si="58">COUNTIF($E$57:$E$65,$E58)</f>
        <v>9</v>
      </c>
      <c r="G58" s="58">
        <f t="shared" ref="G58:G65" si="59">IF(F58=1,E58,0)</f>
        <v>0</v>
      </c>
      <c r="H58" s="58">
        <f t="shared" ref="H58:H65" si="60">IF(F58=2,E58+0.5,0)</f>
        <v>0</v>
      </c>
      <c r="I58" s="58">
        <f t="shared" ref="I58:I65" si="61">IF(F58=3,E58+1,0)</f>
        <v>0</v>
      </c>
      <c r="J58" s="58">
        <f t="shared" ref="J58:J65" si="62">IF(F58=4,E58+1.5,0)</f>
        <v>0</v>
      </c>
      <c r="K58" s="58">
        <f t="shared" ref="K58:K65" si="63">IF(F58=5,E58+2,0)</f>
        <v>0</v>
      </c>
      <c r="L58" s="58">
        <f t="shared" ref="L58:L65" si="64">IF(F58=6,E58+2.5,0)</f>
        <v>0</v>
      </c>
      <c r="M58" s="58">
        <f t="shared" ref="M58:M65" si="65">IF(F58=7,E58+3,0)</f>
        <v>0</v>
      </c>
      <c r="N58" s="63">
        <f t="shared" ref="N58:N65" si="66">IF(F58=8,E58+3.5,0)</f>
        <v>0</v>
      </c>
      <c r="O58" s="63">
        <f t="shared" ref="O58:O65" si="67">IF(F58=9,E58+4,0)</f>
        <v>5</v>
      </c>
    </row>
    <row r="59" spans="1:60">
      <c r="A59" s="55">
        <v>3</v>
      </c>
      <c r="B59" s="56">
        <f>Spielbericht!AK22</f>
        <v>0</v>
      </c>
      <c r="C59" s="58">
        <f t="shared" si="56"/>
        <v>5</v>
      </c>
      <c r="D59" s="57"/>
      <c r="E59" s="58">
        <f t="shared" si="57"/>
        <v>1</v>
      </c>
      <c r="F59" s="58">
        <f t="shared" si="58"/>
        <v>9</v>
      </c>
      <c r="G59" s="58">
        <f t="shared" si="59"/>
        <v>0</v>
      </c>
      <c r="H59" s="58">
        <f t="shared" si="60"/>
        <v>0</v>
      </c>
      <c r="I59" s="58">
        <f t="shared" si="61"/>
        <v>0</v>
      </c>
      <c r="J59" s="58">
        <f t="shared" si="62"/>
        <v>0</v>
      </c>
      <c r="K59" s="58">
        <f t="shared" si="63"/>
        <v>0</v>
      </c>
      <c r="L59" s="58">
        <f t="shared" si="64"/>
        <v>0</v>
      </c>
      <c r="M59" s="58">
        <f t="shared" si="65"/>
        <v>0</v>
      </c>
      <c r="N59" s="63">
        <f t="shared" si="66"/>
        <v>0</v>
      </c>
      <c r="O59" s="63">
        <f t="shared" si="67"/>
        <v>5</v>
      </c>
    </row>
    <row r="60" spans="1:60">
      <c r="A60" s="55">
        <v>4</v>
      </c>
      <c r="B60" s="56">
        <f>Spielbericht!AN22</f>
        <v>0</v>
      </c>
      <c r="C60" s="58">
        <f t="shared" si="56"/>
        <v>5</v>
      </c>
      <c r="D60" s="57"/>
      <c r="E60" s="58">
        <f t="shared" si="57"/>
        <v>1</v>
      </c>
      <c r="F60" s="58">
        <f t="shared" si="58"/>
        <v>9</v>
      </c>
      <c r="G60" s="58">
        <f t="shared" si="59"/>
        <v>0</v>
      </c>
      <c r="H60" s="58">
        <f t="shared" si="60"/>
        <v>0</v>
      </c>
      <c r="I60" s="58">
        <f t="shared" si="61"/>
        <v>0</v>
      </c>
      <c r="J60" s="58">
        <f t="shared" si="62"/>
        <v>0</v>
      </c>
      <c r="K60" s="58">
        <f t="shared" si="63"/>
        <v>0</v>
      </c>
      <c r="L60" s="58">
        <f t="shared" si="64"/>
        <v>0</v>
      </c>
      <c r="M60" s="58">
        <f t="shared" si="65"/>
        <v>0</v>
      </c>
      <c r="N60" s="63">
        <f t="shared" si="66"/>
        <v>0</v>
      </c>
      <c r="O60" s="63">
        <f t="shared" si="67"/>
        <v>5</v>
      </c>
    </row>
    <row r="61" spans="1:60">
      <c r="A61" s="55">
        <v>5</v>
      </c>
      <c r="B61" s="56">
        <f>Spielbericht!AK33</f>
        <v>0</v>
      </c>
      <c r="C61" s="58">
        <f t="shared" si="56"/>
        <v>5</v>
      </c>
      <c r="D61" s="57"/>
      <c r="E61" s="58">
        <f t="shared" si="57"/>
        <v>1</v>
      </c>
      <c r="F61" s="58">
        <f t="shared" si="58"/>
        <v>9</v>
      </c>
      <c r="G61" s="58">
        <f t="shared" si="59"/>
        <v>0</v>
      </c>
      <c r="H61" s="58">
        <f t="shared" si="60"/>
        <v>0</v>
      </c>
      <c r="I61" s="58">
        <f t="shared" si="61"/>
        <v>0</v>
      </c>
      <c r="J61" s="58">
        <f t="shared" si="62"/>
        <v>0</v>
      </c>
      <c r="K61" s="58">
        <f t="shared" si="63"/>
        <v>0</v>
      </c>
      <c r="L61" s="58">
        <f t="shared" si="64"/>
        <v>0</v>
      </c>
      <c r="M61" s="58">
        <f t="shared" si="65"/>
        <v>0</v>
      </c>
      <c r="N61" s="63">
        <f t="shared" si="66"/>
        <v>0</v>
      </c>
      <c r="O61" s="63">
        <f t="shared" si="67"/>
        <v>5</v>
      </c>
    </row>
    <row r="62" spans="1:60">
      <c r="A62" s="59">
        <v>6</v>
      </c>
      <c r="B62" s="59">
        <f>Spielbericht!AN33</f>
        <v>0</v>
      </c>
      <c r="C62" s="58">
        <f t="shared" si="56"/>
        <v>5</v>
      </c>
      <c r="E62" s="58">
        <f t="shared" si="57"/>
        <v>1</v>
      </c>
      <c r="F62" s="58">
        <f t="shared" si="58"/>
        <v>9</v>
      </c>
      <c r="G62" s="58">
        <f t="shared" si="59"/>
        <v>0</v>
      </c>
      <c r="H62" s="58">
        <f t="shared" si="60"/>
        <v>0</v>
      </c>
      <c r="I62" s="58">
        <f t="shared" si="61"/>
        <v>0</v>
      </c>
      <c r="J62" s="58">
        <f t="shared" si="62"/>
        <v>0</v>
      </c>
      <c r="K62" s="58">
        <f t="shared" si="63"/>
        <v>0</v>
      </c>
      <c r="L62" s="58">
        <f t="shared" si="64"/>
        <v>0</v>
      </c>
      <c r="M62" s="58">
        <f t="shared" si="65"/>
        <v>0</v>
      </c>
      <c r="N62" s="63">
        <f t="shared" si="66"/>
        <v>0</v>
      </c>
      <c r="O62" s="63">
        <f t="shared" si="67"/>
        <v>5</v>
      </c>
    </row>
    <row r="63" spans="1:60">
      <c r="A63" s="59">
        <v>7</v>
      </c>
      <c r="B63" s="59">
        <f>Spielbericht!AK44</f>
        <v>0</v>
      </c>
      <c r="C63" s="58">
        <f t="shared" si="56"/>
        <v>5</v>
      </c>
      <c r="E63" s="58">
        <f t="shared" si="57"/>
        <v>1</v>
      </c>
      <c r="F63" s="58">
        <f t="shared" si="58"/>
        <v>9</v>
      </c>
      <c r="G63" s="58">
        <f t="shared" si="59"/>
        <v>0</v>
      </c>
      <c r="H63" s="58">
        <f t="shared" si="60"/>
        <v>0</v>
      </c>
      <c r="I63" s="58">
        <f t="shared" si="61"/>
        <v>0</v>
      </c>
      <c r="J63" s="58">
        <f t="shared" si="62"/>
        <v>0</v>
      </c>
      <c r="K63" s="58">
        <f t="shared" si="63"/>
        <v>0</v>
      </c>
      <c r="L63" s="58">
        <f t="shared" si="64"/>
        <v>0</v>
      </c>
      <c r="M63" s="58">
        <f t="shared" si="65"/>
        <v>0</v>
      </c>
      <c r="N63" s="63">
        <f t="shared" si="66"/>
        <v>0</v>
      </c>
      <c r="O63" s="63">
        <f t="shared" si="67"/>
        <v>5</v>
      </c>
    </row>
    <row r="64" spans="1:60">
      <c r="A64" s="59">
        <v>8</v>
      </c>
      <c r="B64" s="59">
        <f>Spielbericht!AN44</f>
        <v>0</v>
      </c>
      <c r="C64" s="58">
        <f t="shared" si="56"/>
        <v>5</v>
      </c>
      <c r="E64" s="58">
        <f t="shared" si="57"/>
        <v>1</v>
      </c>
      <c r="F64" s="58">
        <f t="shared" si="58"/>
        <v>9</v>
      </c>
      <c r="G64" s="58">
        <f t="shared" si="59"/>
        <v>0</v>
      </c>
      <c r="H64" s="58">
        <f t="shared" si="60"/>
        <v>0</v>
      </c>
      <c r="I64" s="58">
        <f t="shared" si="61"/>
        <v>0</v>
      </c>
      <c r="J64" s="58">
        <f t="shared" si="62"/>
        <v>0</v>
      </c>
      <c r="K64" s="58">
        <f t="shared" si="63"/>
        <v>0</v>
      </c>
      <c r="L64" s="58">
        <f t="shared" si="64"/>
        <v>0</v>
      </c>
      <c r="M64" s="58">
        <f t="shared" si="65"/>
        <v>0</v>
      </c>
      <c r="N64" s="63">
        <f t="shared" si="66"/>
        <v>0</v>
      </c>
      <c r="O64" s="63">
        <f t="shared" si="67"/>
        <v>5</v>
      </c>
    </row>
    <row r="65" spans="1:15">
      <c r="A65" s="59">
        <v>9</v>
      </c>
      <c r="B65" s="59">
        <f>Spielbericht!AK55</f>
        <v>0</v>
      </c>
      <c r="C65" s="58">
        <f t="shared" si="56"/>
        <v>5</v>
      </c>
      <c r="E65" s="58">
        <f t="shared" si="57"/>
        <v>1</v>
      </c>
      <c r="F65" s="58">
        <f t="shared" si="58"/>
        <v>9</v>
      </c>
      <c r="G65" s="58">
        <f t="shared" si="59"/>
        <v>0</v>
      </c>
      <c r="H65" s="58">
        <f t="shared" si="60"/>
        <v>0</v>
      </c>
      <c r="I65" s="58">
        <f t="shared" si="61"/>
        <v>0</v>
      </c>
      <c r="J65" s="58">
        <f t="shared" si="62"/>
        <v>0</v>
      </c>
      <c r="K65" s="58">
        <f t="shared" si="63"/>
        <v>0</v>
      </c>
      <c r="L65" s="58">
        <f t="shared" si="64"/>
        <v>0</v>
      </c>
      <c r="M65" s="58">
        <f t="shared" si="65"/>
        <v>0</v>
      </c>
      <c r="N65" s="63">
        <f t="shared" si="66"/>
        <v>0</v>
      </c>
      <c r="O65" s="63">
        <f t="shared" si="67"/>
        <v>5</v>
      </c>
    </row>
  </sheetData>
  <sheetProtection password="DC27" sheet="1" objects="1" scenarios="1" selectLockedCells="1"/>
  <customSheetViews>
    <customSheetView guid="{24C8E87C-B7D5-4EAA-97A5-7BE3EE5B1844}" scale="70">
      <pageMargins left="0.78740157499999996" right="0.78740157499999996" top="0.984251969" bottom="0.984251969" header="0.4921259845" footer="0.4921259845"/>
      <pageSetup paperSize="9" orientation="portrait" horizontalDpi="4294967293" r:id="rId1"/>
      <headerFooter alignWithMargins="0"/>
    </customSheetView>
  </customSheetViews>
  <mergeCells count="1">
    <mergeCell ref="E1:BH1"/>
  </mergeCells>
  <pageMargins left="0.78740157499999996" right="0.78740157499999996" top="0.984251969" bottom="0.984251969" header="0.4921259845" footer="0.4921259845"/>
  <pageSetup paperSize="9" orientation="portrait" horizont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Spielbericht</vt:lpstr>
      <vt:lpstr>Unterschrift</vt:lpstr>
      <vt:lpstr>Pz-Berechnung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The Ripper</dc:creator>
  <cp:lastModifiedBy>Grünspan</cp:lastModifiedBy>
  <cp:lastPrinted>2017-10-03T07:08:22Z</cp:lastPrinted>
  <dcterms:created xsi:type="dcterms:W3CDTF">2004-01-23T14:52:46Z</dcterms:created>
  <dcterms:modified xsi:type="dcterms:W3CDTF">2018-02-18T16:55:21Z</dcterms:modified>
</cp:coreProperties>
</file>