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updateLinks="never" defaultThemeVersion="124226"/>
  <bookViews>
    <workbookView xWindow="0" yWindow="72" windowWidth="11592" windowHeight="8700"/>
  </bookViews>
  <sheets>
    <sheet name="Spielbericht" sheetId="1" r:id="rId1"/>
    <sheet name="Ersatz" sheetId="9" r:id="rId2"/>
    <sheet name="Unterschrift" sheetId="7" r:id="rId3"/>
    <sheet name="Pz-Berechnung" sheetId="8" r:id="rId4"/>
  </sheets>
  <calcPr calcId="125725"/>
</workbook>
</file>

<file path=xl/calcChain.xml><?xml version="1.0" encoding="utf-8"?>
<calcChain xmlns="http://schemas.openxmlformats.org/spreadsheetml/2006/main">
  <c r="AD36" i="1"/>
  <c r="F36"/>
  <c r="D36"/>
  <c r="C36"/>
  <c r="N27"/>
  <c r="L27"/>
  <c r="K27"/>
  <c r="F27"/>
  <c r="D27"/>
  <c r="C27"/>
  <c r="N18"/>
  <c r="L18"/>
  <c r="K18"/>
  <c r="F18"/>
  <c r="D18"/>
  <c r="C18"/>
  <c r="N9"/>
  <c r="L9"/>
  <c r="F9"/>
  <c r="D9"/>
  <c r="K9"/>
  <c r="C9"/>
  <c r="N36"/>
  <c r="L36"/>
  <c r="K36"/>
  <c r="AB36" s="1"/>
  <c r="AF36" s="1"/>
  <c r="M36" s="1"/>
  <c r="B19" i="7"/>
  <c r="B17"/>
  <c r="M35" i="1"/>
  <c r="A33" i="8" s="1"/>
  <c r="M34" i="1"/>
  <c r="A32" i="8" s="1"/>
  <c r="M33" i="1"/>
  <c r="A31" i="8" s="1"/>
  <c r="M32" i="1"/>
  <c r="B18" i="7"/>
  <c r="B16"/>
  <c r="B15"/>
  <c r="B14"/>
  <c r="B13"/>
  <c r="B12"/>
  <c r="AN36" i="1" l="1"/>
  <c r="B45" i="8" s="1"/>
  <c r="A30"/>
  <c r="C33" s="1"/>
  <c r="E35" i="1"/>
  <c r="E26"/>
  <c r="M17"/>
  <c r="M8"/>
  <c r="E8"/>
  <c r="A29" i="8" l="1"/>
  <c r="A21"/>
  <c r="A17"/>
  <c r="A9"/>
  <c r="A5"/>
  <c r="AD27" i="1"/>
  <c r="AB27"/>
  <c r="AD18"/>
  <c r="AB18"/>
  <c r="AB9"/>
  <c r="V36"/>
  <c r="T36"/>
  <c r="V27"/>
  <c r="T27"/>
  <c r="AD9"/>
  <c r="V18"/>
  <c r="T18"/>
  <c r="T9"/>
  <c r="V9"/>
  <c r="E5"/>
  <c r="X18" l="1"/>
  <c r="E18" s="1"/>
  <c r="AF27"/>
  <c r="M27" s="1"/>
  <c r="X27"/>
  <c r="E27" s="1"/>
  <c r="AF18"/>
  <c r="M18" s="1"/>
  <c r="AF9"/>
  <c r="M9" s="1"/>
  <c r="X36"/>
  <c r="E36" s="1"/>
  <c r="X9"/>
  <c r="E9" s="1"/>
  <c r="M24" l="1"/>
  <c r="A23" i="8" s="1"/>
  <c r="M25" i="1"/>
  <c r="A24" i="8" s="1"/>
  <c r="M26" i="1"/>
  <c r="A25" i="8" s="1"/>
  <c r="M23" i="1"/>
  <c r="A22" i="8" s="1"/>
  <c r="E17" i="1"/>
  <c r="A13" i="8" s="1"/>
  <c r="E15" i="1"/>
  <c r="A11" i="8" s="1"/>
  <c r="E16" i="1"/>
  <c r="A12" i="8" s="1"/>
  <c r="E34" i="1"/>
  <c r="A28" i="8" s="1"/>
  <c r="E33" i="1"/>
  <c r="A27" i="8" s="1"/>
  <c r="E32" i="1"/>
  <c r="A1" i="9"/>
  <c r="AK36" i="1" l="1"/>
  <c r="B44" i="8" s="1"/>
  <c r="C25"/>
  <c r="AN27" i="1"/>
  <c r="B43" i="8" s="1"/>
  <c r="A26"/>
  <c r="C29" l="1"/>
  <c r="E23" i="1"/>
  <c r="A1" i="7"/>
  <c r="A18" i="8" l="1"/>
  <c r="E24" i="1"/>
  <c r="A19" i="8" s="1"/>
  <c r="E25" i="1"/>
  <c r="A20" i="8" s="1"/>
  <c r="M15" i="1"/>
  <c r="A15" i="8" s="1"/>
  <c r="M16" i="1"/>
  <c r="A16" i="8" s="1"/>
  <c r="M14" i="1"/>
  <c r="E14"/>
  <c r="M6"/>
  <c r="A7" i="8" s="1"/>
  <c r="M7" i="1"/>
  <c r="A8" i="8" s="1"/>
  <c r="M5" i="1"/>
  <c r="E6"/>
  <c r="AK9" s="1"/>
  <c r="B38" i="8" s="1"/>
  <c r="E7" i="1"/>
  <c r="A4" i="8" s="1"/>
  <c r="A2"/>
  <c r="C21" l="1"/>
  <c r="E17"/>
  <c r="A6"/>
  <c r="AN9" i="1"/>
  <c r="B39" i="8" s="1"/>
  <c r="A14"/>
  <c r="AN18" i="1"/>
  <c r="B41" i="8" s="1"/>
  <c r="A10"/>
  <c r="AK18" i="1"/>
  <c r="B40" i="8" s="1"/>
  <c r="AK27" i="1"/>
  <c r="B42" i="8" s="1"/>
  <c r="A3"/>
  <c r="E33" l="1"/>
  <c r="E21"/>
  <c r="E15"/>
  <c r="E16"/>
  <c r="E22"/>
  <c r="E24"/>
  <c r="E19"/>
  <c r="E32"/>
  <c r="E31"/>
  <c r="E23"/>
  <c r="E25"/>
  <c r="E8"/>
  <c r="E30"/>
  <c r="E26"/>
  <c r="E29"/>
  <c r="E27"/>
  <c r="E20"/>
  <c r="E28"/>
  <c r="E18"/>
  <c r="E14"/>
  <c r="C17"/>
  <c r="E9"/>
  <c r="E7"/>
  <c r="E6"/>
  <c r="E11"/>
  <c r="E12"/>
  <c r="E13"/>
  <c r="E10"/>
  <c r="E38"/>
  <c r="E41"/>
  <c r="E42"/>
  <c r="E40"/>
  <c r="E39"/>
  <c r="E43"/>
  <c r="E44"/>
  <c r="E3"/>
  <c r="E45"/>
  <c r="E4"/>
  <c r="E5"/>
  <c r="C13"/>
  <c r="C9"/>
  <c r="C5"/>
  <c r="E2"/>
  <c r="F30" l="1"/>
  <c r="S30" s="1"/>
  <c r="F11"/>
  <c r="N11" s="1"/>
  <c r="F21"/>
  <c r="I21" s="1"/>
  <c r="F20"/>
  <c r="Z20" s="1"/>
  <c r="F26"/>
  <c r="R26" s="1"/>
  <c r="F6"/>
  <c r="S6" s="1"/>
  <c r="F27"/>
  <c r="R27" s="1"/>
  <c r="F8"/>
  <c r="Q8" s="1"/>
  <c r="F33"/>
  <c r="P33" s="1"/>
  <c r="F12"/>
  <c r="Z12" s="1"/>
  <c r="F2"/>
  <c r="S2" s="1"/>
  <c r="F18"/>
  <c r="W18" s="1"/>
  <c r="F19"/>
  <c r="M19" s="1"/>
  <c r="F3"/>
  <c r="T3" s="1"/>
  <c r="F10"/>
  <c r="W10" s="1"/>
  <c r="F14"/>
  <c r="S14" s="1"/>
  <c r="F24"/>
  <c r="X24" s="1"/>
  <c r="F17"/>
  <c r="AA17" s="1"/>
  <c r="F23"/>
  <c r="Z23" s="1"/>
  <c r="F15"/>
  <c r="R15" s="1"/>
  <c r="F4"/>
  <c r="O4" s="1"/>
  <c r="F32"/>
  <c r="T32" s="1"/>
  <c r="F28"/>
  <c r="X28" s="1"/>
  <c r="F22"/>
  <c r="M22" s="1"/>
  <c r="F13"/>
  <c r="Y13" s="1"/>
  <c r="F29"/>
  <c r="L29" s="1"/>
  <c r="F9"/>
  <c r="V9" s="1"/>
  <c r="F16"/>
  <c r="Y16" s="1"/>
  <c r="F5"/>
  <c r="V5" s="1"/>
  <c r="F7"/>
  <c r="Z7" s="1"/>
  <c r="F25"/>
  <c r="V25" s="1"/>
  <c r="F31"/>
  <c r="L31" s="1"/>
  <c r="F39"/>
  <c r="N39" s="1"/>
  <c r="F38"/>
  <c r="N38" s="1"/>
  <c r="F45"/>
  <c r="M45" s="1"/>
  <c r="F41"/>
  <c r="G41" s="1"/>
  <c r="F43"/>
  <c r="G43" s="1"/>
  <c r="F40"/>
  <c r="N40" s="1"/>
  <c r="F44"/>
  <c r="N44" s="1"/>
  <c r="F42"/>
  <c r="G42" s="1"/>
  <c r="M44" l="1"/>
  <c r="G39"/>
  <c r="K39"/>
  <c r="M38"/>
  <c r="H42"/>
  <c r="N41"/>
  <c r="J45"/>
  <c r="H45"/>
  <c r="I45"/>
  <c r="K45"/>
  <c r="L45"/>
  <c r="N45"/>
  <c r="G45"/>
  <c r="G40"/>
  <c r="G44"/>
  <c r="N43"/>
  <c r="N42"/>
  <c r="L39"/>
  <c r="J39"/>
  <c r="I39"/>
  <c r="L44"/>
  <c r="J44"/>
  <c r="I44"/>
  <c r="H44"/>
  <c r="M39"/>
  <c r="M42"/>
  <c r="H39"/>
  <c r="V17"/>
  <c r="J42"/>
  <c r="I42"/>
  <c r="M41"/>
  <c r="I41"/>
  <c r="L41"/>
  <c r="J41"/>
  <c r="K44"/>
  <c r="H41"/>
  <c r="K41"/>
  <c r="L42"/>
  <c r="K40"/>
  <c r="L40"/>
  <c r="M40"/>
  <c r="I40"/>
  <c r="K42"/>
  <c r="H40"/>
  <c r="J40"/>
  <c r="K38"/>
  <c r="G38"/>
  <c r="H38"/>
  <c r="L38"/>
  <c r="I38"/>
  <c r="J38"/>
  <c r="I43"/>
  <c r="H43"/>
  <c r="L43"/>
  <c r="K43"/>
  <c r="M43"/>
  <c r="J43"/>
  <c r="Q29"/>
  <c r="AK7"/>
  <c r="M32"/>
  <c r="AE7"/>
  <c r="AL32"/>
  <c r="S8"/>
  <c r="AI32"/>
  <c r="AG32"/>
  <c r="S7"/>
  <c r="AF8"/>
  <c r="AC8"/>
  <c r="AJ23"/>
  <c r="G29"/>
  <c r="AA8"/>
  <c r="AJ8"/>
  <c r="AH23"/>
  <c r="AD7"/>
  <c r="Z32"/>
  <c r="AI8"/>
  <c r="AF23"/>
  <c r="AL29"/>
  <c r="O32"/>
  <c r="Y29"/>
  <c r="AG3"/>
  <c r="R2"/>
  <c r="Q17"/>
  <c r="J17"/>
  <c r="AG2"/>
  <c r="T2"/>
  <c r="W12"/>
  <c r="AC10"/>
  <c r="G2"/>
  <c r="AD17"/>
  <c r="AF17"/>
  <c r="X9"/>
  <c r="AF2"/>
  <c r="AL2"/>
  <c r="H21"/>
  <c r="V2"/>
  <c r="K2"/>
  <c r="M12"/>
  <c r="X12"/>
  <c r="P2"/>
  <c r="AD2"/>
  <c r="AK2"/>
  <c r="Z21"/>
  <c r="Z2"/>
  <c r="H2"/>
  <c r="AA2"/>
  <c r="L2"/>
  <c r="AG9"/>
  <c r="AJ2"/>
  <c r="S9"/>
  <c r="T9"/>
  <c r="AI2"/>
  <c r="T12"/>
  <c r="I2"/>
  <c r="I12"/>
  <c r="AB21"/>
  <c r="AK12"/>
  <c r="U2"/>
  <c r="W2"/>
  <c r="J2"/>
  <c r="O2"/>
  <c r="AB2"/>
  <c r="R21"/>
  <c r="M2"/>
  <c r="Q2"/>
  <c r="R10"/>
  <c r="AK21"/>
  <c r="AE9"/>
  <c r="AC21"/>
  <c r="O17"/>
  <c r="AJ10"/>
  <c r="AH2"/>
  <c r="AF10"/>
  <c r="AE2"/>
  <c r="AB12"/>
  <c r="K12"/>
  <c r="Y2"/>
  <c r="S10"/>
  <c r="AD10"/>
  <c r="AC2"/>
  <c r="AC12"/>
  <c r="R12"/>
  <c r="N2"/>
  <c r="X2"/>
  <c r="AF29"/>
  <c r="AG4"/>
  <c r="R32"/>
  <c r="Y8"/>
  <c r="AJ22"/>
  <c r="X32"/>
  <c r="H8"/>
  <c r="W29"/>
  <c r="AA4"/>
  <c r="AJ21"/>
  <c r="AJ12"/>
  <c r="L21"/>
  <c r="M21"/>
  <c r="X10"/>
  <c r="AL23"/>
  <c r="AI9"/>
  <c r="AE10"/>
  <c r="AE21"/>
  <c r="AD12"/>
  <c r="U21"/>
  <c r="G12"/>
  <c r="G9"/>
  <c r="J9"/>
  <c r="AB9"/>
  <c r="V21"/>
  <c r="V12"/>
  <c r="N10"/>
  <c r="U12"/>
  <c r="AD23"/>
  <c r="AK10"/>
  <c r="S12"/>
  <c r="L23"/>
  <c r="J10"/>
  <c r="O9"/>
  <c r="G10"/>
  <c r="AD21"/>
  <c r="AA9"/>
  <c r="T21"/>
  <c r="T29"/>
  <c r="W4"/>
  <c r="N22"/>
  <c r="AC17"/>
  <c r="AL4"/>
  <c r="J23"/>
  <c r="O22"/>
  <c r="L17"/>
  <c r="T17"/>
  <c r="H4"/>
  <c r="AI22"/>
  <c r="P17"/>
  <c r="R22"/>
  <c r="Q4"/>
  <c r="X17"/>
  <c r="AI18"/>
  <c r="AD3"/>
  <c r="AL17"/>
  <c r="AE23"/>
  <c r="AH18"/>
  <c r="AB3"/>
  <c r="AK17"/>
  <c r="Y18"/>
  <c r="AC22"/>
  <c r="P22"/>
  <c r="L4"/>
  <c r="N18"/>
  <c r="AC18"/>
  <c r="AK22"/>
  <c r="R17"/>
  <c r="AC3"/>
  <c r="AF3"/>
  <c r="AB4"/>
  <c r="K17"/>
  <c r="AL3"/>
  <c r="AC23"/>
  <c r="AK3"/>
  <c r="J18"/>
  <c r="O23"/>
  <c r="Q22"/>
  <c r="AJ18"/>
  <c r="AE22"/>
  <c r="AD4"/>
  <c r="O15"/>
  <c r="H7"/>
  <c r="K22"/>
  <c r="AI23"/>
  <c r="AJ9"/>
  <c r="AI3"/>
  <c r="AE12"/>
  <c r="AI29"/>
  <c r="X29"/>
  <c r="I7"/>
  <c r="P21"/>
  <c r="AF18"/>
  <c r="AH22"/>
  <c r="AB17"/>
  <c r="V22"/>
  <c r="U17"/>
  <c r="V4"/>
  <c r="X25"/>
  <c r="AD18"/>
  <c r="AF22"/>
  <c r="AI17"/>
  <c r="AC4"/>
  <c r="AJ4"/>
  <c r="U22"/>
  <c r="Z4"/>
  <c r="M4"/>
  <c r="W17"/>
  <c r="R23"/>
  <c r="V3"/>
  <c r="Z17"/>
  <c r="H17"/>
  <c r="R4"/>
  <c r="X22"/>
  <c r="I4"/>
  <c r="S17"/>
  <c r="K18"/>
  <c r="H22"/>
  <c r="Y17"/>
  <c r="P18"/>
  <c r="G17"/>
  <c r="N4"/>
  <c r="AJ17"/>
  <c r="AK4"/>
  <c r="U4"/>
  <c r="AB18"/>
  <c r="AI4"/>
  <c r="P4"/>
  <c r="G4"/>
  <c r="AL18"/>
  <c r="Y22"/>
  <c r="J22"/>
  <c r="T4"/>
  <c r="I17"/>
  <c r="L18"/>
  <c r="V23"/>
  <c r="T23"/>
  <c r="AE4"/>
  <c r="AD22"/>
  <c r="AH17"/>
  <c r="W22"/>
  <c r="AG18"/>
  <c r="AB22"/>
  <c r="AG17"/>
  <c r="AH4"/>
  <c r="AB23"/>
  <c r="AK23"/>
  <c r="AE18"/>
  <c r="AK18"/>
  <c r="AE3"/>
  <c r="AG22"/>
  <c r="AL22"/>
  <c r="AE17"/>
  <c r="AF4"/>
  <c r="L22"/>
  <c r="X4"/>
  <c r="M17"/>
  <c r="W23"/>
  <c r="O3"/>
  <c r="N23"/>
  <c r="X26"/>
  <c r="Q3"/>
  <c r="AE30"/>
  <c r="H23"/>
  <c r="K23"/>
  <c r="U23"/>
  <c r="G23"/>
  <c r="AG23"/>
  <c r="AJ3"/>
  <c r="J28"/>
  <c r="H24"/>
  <c r="S23"/>
  <c r="Y3"/>
  <c r="Y4"/>
  <c r="G3"/>
  <c r="M3"/>
  <c r="S13"/>
  <c r="N3"/>
  <c r="Z24"/>
  <c r="V28"/>
  <c r="X23"/>
  <c r="AC6"/>
  <c r="AH24"/>
  <c r="AG24"/>
  <c r="AH3"/>
  <c r="AA18"/>
  <c r="O18"/>
  <c r="Q23"/>
  <c r="G33"/>
  <c r="U29"/>
  <c r="Z3"/>
  <c r="T22"/>
  <c r="S5"/>
  <c r="AK28"/>
  <c r="AC13"/>
  <c r="O25"/>
  <c r="H26"/>
  <c r="J15"/>
  <c r="I25"/>
  <c r="AC28"/>
  <c r="AF26"/>
  <c r="Z22"/>
  <c r="M15"/>
  <c r="Y28"/>
  <c r="AC5"/>
  <c r="AH16"/>
  <c r="AI30"/>
  <c r="AG26"/>
  <c r="S4"/>
  <c r="K4"/>
  <c r="N25"/>
  <c r="I22"/>
  <c r="N17"/>
  <c r="I23"/>
  <c r="AE28"/>
  <c r="I26"/>
  <c r="T13"/>
  <c r="G24"/>
  <c r="AG25"/>
  <c r="T18"/>
  <c r="AI25"/>
  <c r="I28"/>
  <c r="Z13"/>
  <c r="V18"/>
  <c r="R16"/>
  <c r="J13"/>
  <c r="H28"/>
  <c r="AL33"/>
  <c r="K28"/>
  <c r="AL24"/>
  <c r="AE15"/>
  <c r="W28"/>
  <c r="AF24"/>
  <c r="AC15"/>
  <c r="AE11"/>
  <c r="M31"/>
  <c r="K13"/>
  <c r="K24"/>
  <c r="R18"/>
  <c r="L3"/>
  <c r="X3"/>
  <c r="U3"/>
  <c r="G22"/>
  <c r="J4"/>
  <c r="Q18"/>
  <c r="AL19"/>
  <c r="K11"/>
  <c r="S28"/>
  <c r="AD24"/>
  <c r="AG5"/>
  <c r="AF19"/>
  <c r="AB25"/>
  <c r="AL26"/>
  <c r="K25"/>
  <c r="G26"/>
  <c r="U13"/>
  <c r="T28"/>
  <c r="AA3"/>
  <c r="U5"/>
  <c r="S3"/>
  <c r="M23"/>
  <c r="AA23"/>
  <c r="I14"/>
  <c r="AB27"/>
  <c r="I33"/>
  <c r="AA25"/>
  <c r="Y19"/>
  <c r="U24"/>
  <c r="T33"/>
  <c r="M5"/>
  <c r="J26"/>
  <c r="AJ27"/>
  <c r="AL31"/>
  <c r="Y25"/>
  <c r="U20"/>
  <c r="AL20"/>
  <c r="AF31"/>
  <c r="AJ14"/>
  <c r="AH13"/>
  <c r="J24"/>
  <c r="W27"/>
  <c r="M24"/>
  <c r="N24"/>
  <c r="G6"/>
  <c r="X13"/>
  <c r="P11"/>
  <c r="U18"/>
  <c r="AF33"/>
  <c r="AJ28"/>
  <c r="Z33"/>
  <c r="AB28"/>
  <c r="AA33"/>
  <c r="AH28"/>
  <c r="AK15"/>
  <c r="AC14"/>
  <c r="AJ25"/>
  <c r="AG13"/>
  <c r="P23"/>
  <c r="Y24"/>
  <c r="Z14"/>
  <c r="W24"/>
  <c r="J3"/>
  <c r="R3"/>
  <c r="T25"/>
  <c r="L33"/>
  <c r="G18"/>
  <c r="AI14"/>
  <c r="AI27"/>
  <c r="AD19"/>
  <c r="AK19"/>
  <c r="AC11"/>
  <c r="AD31"/>
  <c r="AK31"/>
  <c r="O31"/>
  <c r="U11"/>
  <c r="R31"/>
  <c r="N14"/>
  <c r="I19"/>
  <c r="L11"/>
  <c r="Q11"/>
  <c r="I27"/>
  <c r="J6"/>
  <c r="X11"/>
  <c r="U28"/>
  <c r="G28"/>
  <c r="AB24"/>
  <c r="AF5"/>
  <c r="AG28"/>
  <c r="AL28"/>
  <c r="AJ15"/>
  <c r="AH14"/>
  <c r="AG20"/>
  <c r="AH27"/>
  <c r="AB19"/>
  <c r="AJ19"/>
  <c r="AF11"/>
  <c r="AL11"/>
  <c r="AH25"/>
  <c r="AB31"/>
  <c r="AJ31"/>
  <c r="AH26"/>
  <c r="AE13"/>
  <c r="M25"/>
  <c r="Q31"/>
  <c r="G13"/>
  <c r="X6"/>
  <c r="R24"/>
  <c r="G30"/>
  <c r="S24"/>
  <c r="W19"/>
  <c r="P28"/>
  <c r="O20"/>
  <c r="O24"/>
  <c r="U27"/>
  <c r="G11"/>
  <c r="J19"/>
  <c r="G19"/>
  <c r="S27"/>
  <c r="P14"/>
  <c r="W33"/>
  <c r="N5"/>
  <c r="O13"/>
  <c r="AA11"/>
  <c r="Z31"/>
  <c r="AA28"/>
  <c r="Q19"/>
  <c r="M11"/>
  <c r="S15"/>
  <c r="W15"/>
  <c r="AI19"/>
  <c r="P19"/>
  <c r="V11"/>
  <c r="AD14"/>
  <c r="AE27"/>
  <c r="AB11"/>
  <c r="Q25"/>
  <c r="U19"/>
  <c r="K14"/>
  <c r="L24"/>
  <c r="J14"/>
  <c r="O14"/>
  <c r="P27"/>
  <c r="AA19"/>
  <c r="K33"/>
  <c r="AK24"/>
  <c r="AH33"/>
  <c r="AI28"/>
  <c r="AD15"/>
  <c r="AB14"/>
  <c r="AC27"/>
  <c r="AG19"/>
  <c r="AI11"/>
  <c r="AC25"/>
  <c r="AG31"/>
  <c r="AE26"/>
  <c r="AD13"/>
  <c r="AK13"/>
  <c r="S25"/>
  <c r="Y31"/>
  <c r="G31"/>
  <c r="M26"/>
  <c r="R13"/>
  <c r="H13"/>
  <c r="I24"/>
  <c r="V14"/>
  <c r="L28"/>
  <c r="N19"/>
  <c r="V27"/>
  <c r="R11"/>
  <c r="AA14"/>
  <c r="AA24"/>
  <c r="V24"/>
  <c r="J11"/>
  <c r="R19"/>
  <c r="L19"/>
  <c r="V31"/>
  <c r="Y14"/>
  <c r="Y27"/>
  <c r="P24"/>
  <c r="J25"/>
  <c r="I13"/>
  <c r="AA27"/>
  <c r="M13"/>
  <c r="W5"/>
  <c r="H33"/>
  <c r="J33"/>
  <c r="Z5"/>
  <c r="J31"/>
  <c r="Y5"/>
  <c r="S16"/>
  <c r="AA22"/>
  <c r="M18"/>
  <c r="S11"/>
  <c r="I18"/>
  <c r="AF14"/>
  <c r="AG27"/>
  <c r="AK11"/>
  <c r="AI31"/>
  <c r="S31"/>
  <c r="S19"/>
  <c r="H19"/>
  <c r="AJ11"/>
  <c r="AE25"/>
  <c r="AH31"/>
  <c r="AF13"/>
  <c r="AL13"/>
  <c r="N30"/>
  <c r="W31"/>
  <c r="N31"/>
  <c r="Z11"/>
  <c r="Z19"/>
  <c r="H25"/>
  <c r="Z27"/>
  <c r="W13"/>
  <c r="O28"/>
  <c r="AJ24"/>
  <c r="AG33"/>
  <c r="AL5"/>
  <c r="AF28"/>
  <c r="AB15"/>
  <c r="AG14"/>
  <c r="AL14"/>
  <c r="AF27"/>
  <c r="AL27"/>
  <c r="AE19"/>
  <c r="AH11"/>
  <c r="AF25"/>
  <c r="AL25"/>
  <c r="AE31"/>
  <c r="AB13"/>
  <c r="AJ13"/>
  <c r="U25"/>
  <c r="AA31"/>
  <c r="I31"/>
  <c r="O26"/>
  <c r="V13"/>
  <c r="L13"/>
  <c r="I16"/>
  <c r="Q24"/>
  <c r="H15"/>
  <c r="Z28"/>
  <c r="Y20"/>
  <c r="P31"/>
  <c r="W14"/>
  <c r="T27"/>
  <c r="Y11"/>
  <c r="M14"/>
  <c r="T24"/>
  <c r="R28"/>
  <c r="Q15"/>
  <c r="U31"/>
  <c r="O19"/>
  <c r="Z25"/>
  <c r="I5"/>
  <c r="R14"/>
  <c r="T26"/>
  <c r="L26"/>
  <c r="Q14"/>
  <c r="Y26"/>
  <c r="W3"/>
  <c r="Z18"/>
  <c r="H18"/>
  <c r="X18"/>
  <c r="AD11"/>
  <c r="H11"/>
  <c r="N27"/>
  <c r="T19"/>
  <c r="H31"/>
  <c r="U14"/>
  <c r="Q27"/>
  <c r="K19"/>
  <c r="O11"/>
  <c r="AH19"/>
  <c r="T31"/>
  <c r="N13"/>
  <c r="G14"/>
  <c r="L27"/>
  <c r="V19"/>
  <c r="X27"/>
  <c r="G27"/>
  <c r="K27"/>
  <c r="M28"/>
  <c r="AE24"/>
  <c r="S33"/>
  <c r="AC24"/>
  <c r="V33"/>
  <c r="Q28"/>
  <c r="AI24"/>
  <c r="AC33"/>
  <c r="AH5"/>
  <c r="AD28"/>
  <c r="AE14"/>
  <c r="AK14"/>
  <c r="AD27"/>
  <c r="AK27"/>
  <c r="AC19"/>
  <c r="AG11"/>
  <c r="AL30"/>
  <c r="AJ6"/>
  <c r="AD25"/>
  <c r="AK25"/>
  <c r="AC31"/>
  <c r="AI13"/>
  <c r="W25"/>
  <c r="G25"/>
  <c r="K31"/>
  <c r="U26"/>
  <c r="AA13"/>
  <c r="Q13"/>
  <c r="U16"/>
  <c r="J27"/>
  <c r="N28"/>
  <c r="V15"/>
  <c r="O27"/>
  <c r="M27"/>
  <c r="T11"/>
  <c r="H14"/>
  <c r="X31"/>
  <c r="X19"/>
  <c r="L5"/>
  <c r="R33"/>
  <c r="X5"/>
  <c r="K6"/>
  <c r="L25"/>
  <c r="T14"/>
  <c r="H27"/>
  <c r="P13"/>
  <c r="P25"/>
  <c r="X14"/>
  <c r="H3"/>
  <c r="J5"/>
  <c r="P3"/>
  <c r="R25"/>
  <c r="L14"/>
  <c r="S22"/>
  <c r="W11"/>
  <c r="I11"/>
  <c r="S18"/>
  <c r="AE32"/>
  <c r="AK32"/>
  <c r="AE20"/>
  <c r="AK20"/>
  <c r="AF16"/>
  <c r="AC30"/>
  <c r="AK30"/>
  <c r="AI6"/>
  <c r="AD29"/>
  <c r="AK29"/>
  <c r="AC7"/>
  <c r="P30"/>
  <c r="S29"/>
  <c r="W7"/>
  <c r="H6"/>
  <c r="Z16"/>
  <c r="M16"/>
  <c r="U30"/>
  <c r="P20"/>
  <c r="V20"/>
  <c r="I32"/>
  <c r="Y32"/>
  <c r="L32"/>
  <c r="W6"/>
  <c r="G8"/>
  <c r="W8"/>
  <c r="V7"/>
  <c r="R8"/>
  <c r="X33"/>
  <c r="AH8"/>
  <c r="AE33"/>
  <c r="AC32"/>
  <c r="AJ32"/>
  <c r="AE5"/>
  <c r="AH9"/>
  <c r="AF15"/>
  <c r="AL15"/>
  <c r="AC20"/>
  <c r="AJ20"/>
  <c r="AB10"/>
  <c r="AL10"/>
  <c r="AD16"/>
  <c r="AB30"/>
  <c r="AJ30"/>
  <c r="AF21"/>
  <c r="AL21"/>
  <c r="AH6"/>
  <c r="AG12"/>
  <c r="AL12"/>
  <c r="AB29"/>
  <c r="AJ29"/>
  <c r="AF7"/>
  <c r="AL7"/>
  <c r="AD26"/>
  <c r="R30"/>
  <c r="V29"/>
  <c r="Z26"/>
  <c r="K26"/>
  <c r="AA21"/>
  <c r="Q21"/>
  <c r="Y12"/>
  <c r="N12"/>
  <c r="Y7"/>
  <c r="L6"/>
  <c r="P16"/>
  <c r="G32"/>
  <c r="L20"/>
  <c r="Q32"/>
  <c r="K15"/>
  <c r="O5"/>
  <c r="G7"/>
  <c r="V8"/>
  <c r="P29"/>
  <c r="Y10"/>
  <c r="O21"/>
  <c r="J16"/>
  <c r="J8"/>
  <c r="H12"/>
  <c r="T10"/>
  <c r="H29"/>
  <c r="T5"/>
  <c r="N33"/>
  <c r="I10"/>
  <c r="V10"/>
  <c r="P26"/>
  <c r="Y21"/>
  <c r="AA20"/>
  <c r="K20"/>
  <c r="P15"/>
  <c r="Y15"/>
  <c r="AB16"/>
  <c r="T30"/>
  <c r="T16"/>
  <c r="I20"/>
  <c r="Q30"/>
  <c r="N6"/>
  <c r="O16"/>
  <c r="AF32"/>
  <c r="AL16"/>
  <c r="AB7"/>
  <c r="W30"/>
  <c r="Z29"/>
  <c r="U6"/>
  <c r="X16"/>
  <c r="S32"/>
  <c r="I8"/>
  <c r="W32"/>
  <c r="M33"/>
  <c r="AB8"/>
  <c r="AD33"/>
  <c r="AK33"/>
  <c r="AD32"/>
  <c r="AD5"/>
  <c r="AK5"/>
  <c r="AC9"/>
  <c r="AI15"/>
  <c r="AF20"/>
  <c r="AI10"/>
  <c r="AE16"/>
  <c r="AK16"/>
  <c r="AF30"/>
  <c r="AI21"/>
  <c r="AD6"/>
  <c r="AI12"/>
  <c r="AG29"/>
  <c r="AI7"/>
  <c r="AC26"/>
  <c r="AK26"/>
  <c r="AA30"/>
  <c r="H30"/>
  <c r="K29"/>
  <c r="Q26"/>
  <c r="G21"/>
  <c r="AA12"/>
  <c r="P7"/>
  <c r="Z6"/>
  <c r="M6"/>
  <c r="H16"/>
  <c r="Z15"/>
  <c r="P32"/>
  <c r="I30"/>
  <c r="I15"/>
  <c r="M9"/>
  <c r="AA15"/>
  <c r="S20"/>
  <c r="G5"/>
  <c r="V26"/>
  <c r="M10"/>
  <c r="H9"/>
  <c r="U33"/>
  <c r="Q5"/>
  <c r="K7"/>
  <c r="X8"/>
  <c r="P10"/>
  <c r="N7"/>
  <c r="Y33"/>
  <c r="R7"/>
  <c r="P5"/>
  <c r="Q12"/>
  <c r="O10"/>
  <c r="N26"/>
  <c r="W16"/>
  <c r="Y9"/>
  <c r="I9"/>
  <c r="U7"/>
  <c r="AA26"/>
  <c r="Y23"/>
  <c r="V6"/>
  <c r="H5"/>
  <c r="W20"/>
  <c r="AI20"/>
  <c r="AG6"/>
  <c r="T20"/>
  <c r="N16"/>
  <c r="V16"/>
  <c r="G16"/>
  <c r="O6"/>
  <c r="AD8"/>
  <c r="AH20"/>
  <c r="AF6"/>
  <c r="AJ7"/>
  <c r="U32"/>
  <c r="H32"/>
  <c r="Z30"/>
  <c r="G20"/>
  <c r="K16"/>
  <c r="R6"/>
  <c r="O33"/>
  <c r="AJ33"/>
  <c r="AB32"/>
  <c r="AB5"/>
  <c r="AF9"/>
  <c r="AH15"/>
  <c r="AD20"/>
  <c r="AH10"/>
  <c r="AC16"/>
  <c r="AJ16"/>
  <c r="AD30"/>
  <c r="AH21"/>
  <c r="AB6"/>
  <c r="AL6"/>
  <c r="AH12"/>
  <c r="AE29"/>
  <c r="AH7"/>
  <c r="AB26"/>
  <c r="AJ26"/>
  <c r="Y30"/>
  <c r="J30"/>
  <c r="M29"/>
  <c r="S26"/>
  <c r="K21"/>
  <c r="J12"/>
  <c r="T7"/>
  <c r="J7"/>
  <c r="P6"/>
  <c r="L16"/>
  <c r="N32"/>
  <c r="M20"/>
  <c r="V30"/>
  <c r="N20"/>
  <c r="AA32"/>
  <c r="L15"/>
  <c r="Q9"/>
  <c r="X30"/>
  <c r="X15"/>
  <c r="X20"/>
  <c r="Q20"/>
  <c r="M30"/>
  <c r="K32"/>
  <c r="K10"/>
  <c r="P9"/>
  <c r="N29"/>
  <c r="H10"/>
  <c r="P12"/>
  <c r="R9"/>
  <c r="K5"/>
  <c r="U8"/>
  <c r="R29"/>
  <c r="L10"/>
  <c r="AA16"/>
  <c r="Q10"/>
  <c r="X21"/>
  <c r="M8"/>
  <c r="AA7"/>
  <c r="L8"/>
  <c r="R5"/>
  <c r="U10"/>
  <c r="J29"/>
  <c r="N15"/>
  <c r="U15"/>
  <c r="T15"/>
  <c r="Q6"/>
  <c r="K30"/>
  <c r="AA6"/>
  <c r="AG16"/>
  <c r="AH30"/>
  <c r="AH29"/>
  <c r="I29"/>
  <c r="M7"/>
  <c r="I6"/>
  <c r="T8"/>
  <c r="Y6"/>
  <c r="N8"/>
  <c r="O8"/>
  <c r="P8"/>
  <c r="AA29"/>
  <c r="AG8"/>
  <c r="AL8"/>
  <c r="AB33"/>
  <c r="AJ5"/>
  <c r="AL9"/>
  <c r="Q33"/>
  <c r="AE8"/>
  <c r="AK8"/>
  <c r="AI33"/>
  <c r="AH32"/>
  <c r="AI5"/>
  <c r="AD9"/>
  <c r="AK9"/>
  <c r="AG15"/>
  <c r="AB20"/>
  <c r="AG10"/>
  <c r="AI16"/>
  <c r="AG30"/>
  <c r="AG21"/>
  <c r="AE6"/>
  <c r="AK6"/>
  <c r="AF12"/>
  <c r="AC29"/>
  <c r="AG7"/>
  <c r="AI26"/>
  <c r="L30"/>
  <c r="O29"/>
  <c r="W26"/>
  <c r="N21"/>
  <c r="O12"/>
  <c r="X7"/>
  <c r="O7"/>
  <c r="T6"/>
  <c r="Q16"/>
  <c r="H20"/>
  <c r="L9"/>
  <c r="J20"/>
  <c r="G15"/>
  <c r="K9"/>
  <c r="O30"/>
  <c r="R20"/>
  <c r="N9"/>
  <c r="V32"/>
  <c r="J32"/>
  <c r="U9"/>
  <c r="AA10"/>
  <c r="Z10"/>
  <c r="AA5"/>
  <c r="I3"/>
  <c r="J21"/>
  <c r="K3"/>
  <c r="K8"/>
  <c r="S21"/>
  <c r="W21"/>
  <c r="Z8"/>
  <c r="L12"/>
  <c r="Z9"/>
  <c r="L7"/>
  <c r="Q7"/>
  <c r="W9"/>
  <c r="C45" l="1"/>
  <c r="I36" i="1" s="1"/>
  <c r="C42" i="8"/>
  <c r="A27" i="1" s="1"/>
  <c r="C41" i="8"/>
  <c r="I18" i="1" s="1"/>
  <c r="B6" i="8"/>
  <c r="O5" i="1" s="1"/>
  <c r="C40" i="8"/>
  <c r="A18" i="1" s="1"/>
  <c r="C43" i="8"/>
  <c r="I27" i="1" s="1"/>
  <c r="C38" i="8"/>
  <c r="A9" i="1" s="1"/>
  <c r="C39" i="8"/>
  <c r="I9" i="1" s="1"/>
  <c r="C44" i="8"/>
  <c r="A36" i="1" s="1"/>
  <c r="B19" i="8"/>
  <c r="G24" i="1" s="1"/>
  <c r="B33" i="8"/>
  <c r="O35" i="1" s="1"/>
  <c r="B12" i="8"/>
  <c r="G16" i="1" s="1"/>
  <c r="B9" i="8"/>
  <c r="O8" i="1" s="1"/>
  <c r="B29" i="8"/>
  <c r="G35" i="1" s="1"/>
  <c r="B32" i="8"/>
  <c r="O34" i="1" s="1"/>
  <c r="B30" i="8"/>
  <c r="O32" i="1" s="1"/>
  <c r="B28" i="8"/>
  <c r="G34" i="1" s="1"/>
  <c r="B21" i="8"/>
  <c r="G26" i="1" s="1"/>
  <c r="B26" i="8"/>
  <c r="G32" i="1" s="1"/>
  <c r="B23" i="8"/>
  <c r="O24" i="1" s="1"/>
  <c r="B27" i="8"/>
  <c r="G33" i="1" s="1"/>
  <c r="B31" i="8"/>
  <c r="O33" i="1" s="1"/>
  <c r="B5" i="8"/>
  <c r="G8" i="1" s="1"/>
  <c r="B14" i="8"/>
  <c r="B7"/>
  <c r="O6" i="1" s="1"/>
  <c r="B25" i="8"/>
  <c r="O26" i="1" s="1"/>
  <c r="B13" i="8"/>
  <c r="G17" i="1" s="1"/>
  <c r="B4" i="8"/>
  <c r="G7" i="1" s="1"/>
  <c r="B17" i="8"/>
  <c r="O17" i="1" s="1"/>
  <c r="B15" i="8"/>
  <c r="O15" i="1" s="1"/>
  <c r="B16" i="8"/>
  <c r="O16" i="1" s="1"/>
  <c r="B18" i="8"/>
  <c r="G23" i="1" s="1"/>
  <c r="B24" i="8"/>
  <c r="O25" i="1" s="1"/>
  <c r="B20" i="8"/>
  <c r="G25" i="1" s="1"/>
  <c r="B8" i="8"/>
  <c r="O7" i="1" s="1"/>
  <c r="B11" i="8"/>
  <c r="G15" i="1" s="1"/>
  <c r="B22" i="8"/>
  <c r="O23" i="1" s="1"/>
  <c r="B10" i="8"/>
  <c r="G14" i="1" s="1"/>
  <c r="B2" i="8"/>
  <c r="G5" i="1" s="1"/>
  <c r="O14"/>
  <c r="B3" i="8"/>
  <c r="G6" i="1" s="1"/>
</calcChain>
</file>

<file path=xl/sharedStrings.xml><?xml version="1.0" encoding="utf-8"?>
<sst xmlns="http://schemas.openxmlformats.org/spreadsheetml/2006/main" count="181" uniqueCount="36">
  <si>
    <t>Volle</t>
  </si>
  <si>
    <t>Besondere Vorkommnisse:</t>
  </si>
  <si>
    <t>Aus Gemeinschaft:</t>
  </si>
  <si>
    <t>Raum für sonstige Eintragungen:</t>
  </si>
  <si>
    <t>Abr.</t>
  </si>
  <si>
    <t>Ges.</t>
  </si>
  <si>
    <t>Mannschaft</t>
  </si>
  <si>
    <t>Name/Vorname des Aktiven</t>
  </si>
  <si>
    <t>Fw.</t>
  </si>
  <si>
    <t>Platzz.</t>
  </si>
  <si>
    <t>Unterschrift des Mannschaftsleiters:</t>
  </si>
  <si>
    <t>Der Mannschaftsleiter bestätigt mit seiner Unterschrift die Richtigkeit der Ergebnisse. Ersatzspieler auf Zusatzblatt eintragen.</t>
  </si>
  <si>
    <t>Ergebnis</t>
  </si>
  <si>
    <t>Unterschrift</t>
  </si>
  <si>
    <t xml:space="preserve">Gesamt </t>
  </si>
  <si>
    <t>Platzziffernberechnung</t>
  </si>
  <si>
    <t>Kreiskeglerverein Mittleres Erzgebirge e. V. - Turnier Nr. 00 vom 00.00.0000 in 0000000000</t>
  </si>
  <si>
    <t>Bemerkungen:</t>
  </si>
  <si>
    <t>Davon in dieser Staffel:</t>
  </si>
  <si>
    <t xml:space="preserve">Wievielter Einsatz als Ersatzspieler:                 </t>
  </si>
  <si>
    <t>Spielgenehmigung(Klasse/Mannschaft):</t>
  </si>
  <si>
    <t>Pass-Nr.:                                                     Geburtsdatum:</t>
  </si>
  <si>
    <t>Name des Aktiven:</t>
  </si>
  <si>
    <t>E8</t>
  </si>
  <si>
    <t>E7</t>
  </si>
  <si>
    <t>E6</t>
  </si>
  <si>
    <t>E5</t>
  </si>
  <si>
    <t>E4</t>
  </si>
  <si>
    <t>E3</t>
  </si>
  <si>
    <t>E2</t>
  </si>
  <si>
    <t>E1</t>
  </si>
  <si>
    <t>Bei Einsatz von Ersatzspielern ist im Spielbericht in der Spalte Ersatz die Meldefeld-Nr. (E1 - E8) einzusetzen.</t>
  </si>
  <si>
    <t>Die Mannschaftsleiter bestätigen mit ihrer Unterschrift die Richtigkeit der Ergebnisse.</t>
  </si>
  <si>
    <t>wb</t>
  </si>
  <si>
    <t>Pass</t>
  </si>
  <si>
    <t>Beim Einsatz von Ersatzspielern ist im Spielbericht in der Spalte Pass die Meldefeldnummer (E1 - E8) einzusetzen.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</si>
</sst>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_-* #,##0.00\ [$€]_-;\-* #,##0.00\ [$€]_-;_-* &quot;-&quot;??\ [$€]_-;_-@_-"/>
    <numFmt numFmtId="166" formatCode="#,##0.0\ &quot;Punkte&quot;"/>
  </numFmts>
  <fonts count="22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7.5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17" fillId="0" borderId="0"/>
    <xf numFmtId="165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0" fontId="18" fillId="0" borderId="0"/>
    <xf numFmtId="0" fontId="18" fillId="0" borderId="0"/>
    <xf numFmtId="0" fontId="4" fillId="0" borderId="0"/>
    <xf numFmtId="0" fontId="4" fillId="0" borderId="0"/>
    <xf numFmtId="0" fontId="1" fillId="0" borderId="0"/>
  </cellStyleXfs>
  <cellXfs count="197">
    <xf numFmtId="0" fontId="0" fillId="0" borderId="0" xfId="0"/>
    <xf numFmtId="0" fontId="4" fillId="0" borderId="0" xfId="1"/>
    <xf numFmtId="0" fontId="7" fillId="0" borderId="0" xfId="1" applyFont="1" applyBorder="1" applyAlignment="1">
      <alignment horizontal="left"/>
    </xf>
    <xf numFmtId="0" fontId="11" fillId="0" borderId="0" xfId="1" applyFont="1"/>
    <xf numFmtId="0" fontId="7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27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0" fontId="11" fillId="0" borderId="29" xfId="1" applyFont="1" applyBorder="1" applyAlignment="1">
      <alignment vertical="center"/>
    </xf>
    <xf numFmtId="0" fontId="11" fillId="0" borderId="22" xfId="1" applyFont="1" applyBorder="1" applyAlignment="1">
      <alignment vertical="center"/>
    </xf>
    <xf numFmtId="0" fontId="11" fillId="0" borderId="23" xfId="1" applyFont="1" applyBorder="1" applyAlignment="1">
      <alignment vertical="center"/>
    </xf>
    <xf numFmtId="0" fontId="8" fillId="0" borderId="0" xfId="1" applyFont="1" applyAlignment="1" applyProtection="1">
      <alignment vertical="center"/>
    </xf>
    <xf numFmtId="0" fontId="8" fillId="0" borderId="0" xfId="1" applyFont="1" applyProtection="1"/>
    <xf numFmtId="0" fontId="4" fillId="0" borderId="0" xfId="1" applyFont="1" applyBorder="1" applyAlignment="1" applyProtection="1">
      <alignment vertical="center"/>
    </xf>
    <xf numFmtId="0" fontId="4" fillId="0" borderId="0" xfId="1" applyAlignment="1" applyProtection="1">
      <alignment vertical="center"/>
    </xf>
    <xf numFmtId="0" fontId="4" fillId="0" borderId="0" xfId="1" applyProtection="1"/>
    <xf numFmtId="0" fontId="9" fillId="0" borderId="10" xfId="1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left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/>
    </xf>
    <xf numFmtId="0" fontId="10" fillId="0" borderId="0" xfId="1" applyFont="1" applyAlignment="1" applyProtection="1">
      <alignment vertical="center"/>
    </xf>
    <xf numFmtId="0" fontId="10" fillId="0" borderId="0" xfId="1" applyFont="1" applyProtection="1"/>
    <xf numFmtId="0" fontId="8" fillId="0" borderId="3" xfId="1" applyFont="1" applyBorder="1" applyAlignment="1" applyProtection="1">
      <alignment horizontal="center" vertical="center"/>
    </xf>
    <xf numFmtId="0" fontId="12" fillId="0" borderId="19" xfId="1" applyFont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horizontal="left" vertical="center"/>
    </xf>
    <xf numFmtId="0" fontId="9" fillId="0" borderId="22" xfId="1" applyFont="1" applyBorder="1" applyAlignment="1" applyProtection="1">
      <alignment horizontal="center" vertical="center"/>
    </xf>
    <xf numFmtId="0" fontId="9" fillId="0" borderId="22" xfId="1" applyFont="1" applyBorder="1" applyAlignment="1" applyProtection="1">
      <alignment vertical="center"/>
    </xf>
    <xf numFmtId="0" fontId="9" fillId="0" borderId="23" xfId="1" applyFont="1" applyBorder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9" fillId="0" borderId="0" xfId="1" applyFont="1" applyProtection="1"/>
    <xf numFmtId="0" fontId="4" fillId="0" borderId="0" xfId="1" applyFont="1" applyFill="1" applyBorder="1" applyAlignment="1" applyProtection="1">
      <alignment horizontal="left" vertical="center"/>
    </xf>
    <xf numFmtId="14" fontId="4" fillId="0" borderId="0" xfId="1" applyNumberFormat="1" applyFont="1" applyBorder="1" applyAlignment="1" applyProtection="1">
      <alignment horizontal="center" vertical="center" wrapText="1"/>
    </xf>
    <xf numFmtId="0" fontId="4" fillId="0" borderId="0" xfId="1" applyNumberFormat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vertical="center"/>
    </xf>
    <xf numFmtId="0" fontId="6" fillId="0" borderId="0" xfId="1" applyFont="1" applyProtection="1"/>
    <xf numFmtId="0" fontId="8" fillId="0" borderId="9" xfId="1" applyFont="1" applyBorder="1" applyAlignment="1" applyProtection="1">
      <alignment horizontal="center" vertical="center"/>
    </xf>
    <xf numFmtId="0" fontId="8" fillId="0" borderId="16" xfId="1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 vertical="center"/>
    </xf>
    <xf numFmtId="0" fontId="9" fillId="0" borderId="0" xfId="1" applyFont="1" applyFill="1" applyBorder="1" applyProtection="1"/>
    <xf numFmtId="0" fontId="4" fillId="0" borderId="0" xfId="1" applyFill="1" applyBorder="1" applyProtection="1"/>
    <xf numFmtId="0" fontId="15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3" borderId="34" xfId="2" applyFont="1" applyFill="1" applyBorder="1" applyAlignment="1">
      <alignment horizontal="center" vertical="center"/>
    </xf>
    <xf numFmtId="164" fontId="4" fillId="3" borderId="34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>
      <alignment horizontal="center" vertical="center"/>
    </xf>
    <xf numFmtId="164" fontId="4" fillId="3" borderId="35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3" borderId="36" xfId="2" applyFont="1" applyFill="1" applyBorder="1" applyAlignment="1">
      <alignment horizontal="center" vertical="center"/>
    </xf>
    <xf numFmtId="0" fontId="3" fillId="0" borderId="0" xfId="2" applyFont="1"/>
    <xf numFmtId="164" fontId="3" fillId="0" borderId="0" xfId="2" applyNumberFormat="1" applyFont="1"/>
    <xf numFmtId="164" fontId="4" fillId="3" borderId="36" xfId="2" applyNumberFormat="1" applyFont="1" applyFill="1" applyBorder="1" applyAlignment="1">
      <alignment horizontal="center" vertical="center"/>
    </xf>
    <xf numFmtId="1" fontId="2" fillId="4" borderId="26" xfId="2" applyNumberFormat="1" applyFont="1" applyFill="1" applyBorder="1" applyAlignment="1">
      <alignment horizontal="right" vertical="center"/>
    </xf>
    <xf numFmtId="0" fontId="2" fillId="4" borderId="26" xfId="2" applyNumberFormat="1" applyFont="1" applyFill="1" applyBorder="1" applyAlignment="1">
      <alignment vertical="center"/>
    </xf>
    <xf numFmtId="0" fontId="4" fillId="0" borderId="0" xfId="10" applyBorder="1"/>
    <xf numFmtId="0" fontId="4" fillId="0" borderId="0" xfId="10" applyFont="1" applyBorder="1" applyAlignment="1">
      <alignment horizontal="center" vertical="center"/>
    </xf>
    <xf numFmtId="0" fontId="6" fillId="0" borderId="0" xfId="10" applyFont="1" applyBorder="1" applyAlignment="1">
      <alignment horizontal="left" vertical="center"/>
    </xf>
    <xf numFmtId="0" fontId="4" fillId="0" borderId="0" xfId="10" applyFont="1" applyBorder="1"/>
    <xf numFmtId="0" fontId="6" fillId="0" borderId="0" xfId="10" applyFont="1" applyBorder="1" applyAlignment="1">
      <alignment horizontal="right" vertical="center"/>
    </xf>
    <xf numFmtId="0" fontId="4" fillId="0" borderId="0" xfId="10" applyFont="1" applyBorder="1" applyAlignment="1">
      <alignment horizontal="left"/>
    </xf>
    <xf numFmtId="0" fontId="4" fillId="0" borderId="0" xfId="10" applyBorder="1" applyAlignment="1">
      <alignment vertical="center"/>
    </xf>
    <xf numFmtId="0" fontId="4" fillId="0" borderId="0" xfId="10" applyFont="1" applyBorder="1" applyAlignment="1">
      <alignment vertical="center"/>
    </xf>
    <xf numFmtId="0" fontId="4" fillId="0" borderId="0" xfId="10" applyFont="1" applyBorder="1" applyAlignment="1">
      <alignment horizontal="left" vertical="center"/>
    </xf>
    <xf numFmtId="0" fontId="8" fillId="0" borderId="0" xfId="10" applyFont="1" applyBorder="1" applyAlignment="1" applyProtection="1">
      <alignment vertical="center"/>
      <protection locked="0"/>
    </xf>
    <xf numFmtId="0" fontId="4" fillId="0" borderId="0" xfId="10" applyBorder="1" applyAlignment="1" applyProtection="1">
      <alignment horizontal="left" vertical="center"/>
    </xf>
    <xf numFmtId="0" fontId="4" fillId="0" borderId="0" xfId="10" applyFont="1" applyBorder="1" applyAlignment="1" applyProtection="1">
      <alignment horizontal="left" vertical="center"/>
    </xf>
    <xf numFmtId="0" fontId="4" fillId="0" borderId="0" xfId="10" applyFont="1" applyBorder="1" applyAlignment="1" applyProtection="1">
      <alignment horizontal="center" vertical="center"/>
    </xf>
    <xf numFmtId="0" fontId="8" fillId="0" borderId="0" xfId="10" applyFont="1" applyBorder="1" applyAlignment="1" applyProtection="1">
      <alignment horizontal="left" vertical="center"/>
    </xf>
    <xf numFmtId="0" fontId="4" fillId="0" borderId="0" xfId="10" applyBorder="1" applyAlignment="1" applyProtection="1">
      <alignment vertical="center"/>
    </xf>
    <xf numFmtId="0" fontId="4" fillId="0" borderId="0" xfId="10" applyFont="1" applyBorder="1" applyAlignment="1" applyProtection="1">
      <alignment vertical="center"/>
    </xf>
    <xf numFmtId="0" fontId="5" fillId="0" borderId="0" xfId="10" applyFont="1" applyBorder="1" applyAlignment="1" applyProtection="1">
      <alignment vertical="center"/>
    </xf>
    <xf numFmtId="0" fontId="9" fillId="0" borderId="17" xfId="10" applyFont="1" applyBorder="1" applyAlignment="1" applyProtection="1">
      <alignment horizontal="left" vertical="center"/>
      <protection locked="0"/>
    </xf>
    <xf numFmtId="0" fontId="4" fillId="0" borderId="0" xfId="10" applyBorder="1" applyAlignment="1" applyProtection="1">
      <alignment vertical="center"/>
      <protection locked="0"/>
    </xf>
    <xf numFmtId="0" fontId="4" fillId="0" borderId="0" xfId="10" applyFont="1" applyBorder="1" applyAlignment="1" applyProtection="1">
      <alignment vertical="center"/>
      <protection locked="0"/>
    </xf>
    <xf numFmtId="0" fontId="4" fillId="0" borderId="0" xfId="10" applyFont="1" applyBorder="1" applyAlignment="1" applyProtection="1">
      <alignment horizontal="left" vertical="center"/>
      <protection locked="0"/>
    </xf>
    <xf numFmtId="0" fontId="4" fillId="0" borderId="0" xfId="10" applyBorder="1" applyAlignment="1">
      <alignment horizontal="left" vertical="center"/>
    </xf>
    <xf numFmtId="0" fontId="4" fillId="0" borderId="0" xfId="10" applyBorder="1" applyProtection="1"/>
    <xf numFmtId="0" fontId="4" fillId="0" borderId="0" xfId="10" applyBorder="1" applyAlignment="1" applyProtection="1"/>
    <xf numFmtId="0" fontId="4" fillId="0" borderId="0" xfId="10" applyFont="1" applyBorder="1" applyAlignment="1" applyProtection="1"/>
    <xf numFmtId="0" fontId="4" fillId="0" borderId="0" xfId="10" applyFont="1" applyBorder="1" applyAlignment="1" applyProtection="1">
      <alignment horizontal="left"/>
    </xf>
    <xf numFmtId="0" fontId="4" fillId="0" borderId="0" xfId="10" applyFont="1" applyBorder="1" applyProtection="1"/>
    <xf numFmtId="0" fontId="10" fillId="0" borderId="0" xfId="10" applyFont="1" applyBorder="1" applyAlignment="1" applyProtection="1">
      <alignment vertical="center"/>
    </xf>
    <xf numFmtId="0" fontId="10" fillId="0" borderId="0" xfId="10" applyFont="1" applyBorder="1" applyAlignment="1" applyProtection="1">
      <alignment horizontal="left" vertical="center"/>
    </xf>
    <xf numFmtId="0" fontId="9" fillId="0" borderId="0" xfId="10" applyFont="1" applyBorder="1"/>
    <xf numFmtId="0" fontId="4" fillId="0" borderId="0" xfId="10" applyBorder="1" applyAlignment="1"/>
    <xf numFmtId="0" fontId="8" fillId="0" borderId="0" xfId="10" applyFont="1" applyBorder="1" applyAlignment="1">
      <alignment horizontal="left"/>
    </xf>
    <xf numFmtId="0" fontId="11" fillId="0" borderId="19" xfId="1" applyFont="1" applyBorder="1" applyAlignment="1">
      <alignment vertical="center"/>
    </xf>
    <xf numFmtId="0" fontId="11" fillId="0" borderId="36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1" fontId="14" fillId="0" borderId="0" xfId="0" applyNumberFormat="1" applyFont="1" applyFill="1" applyBorder="1" applyAlignment="1" applyProtection="1">
      <alignment vertical="center"/>
    </xf>
    <xf numFmtId="1" fontId="15" fillId="0" borderId="0" xfId="0" applyNumberFormat="1" applyFont="1" applyFill="1" applyBorder="1" applyAlignment="1" applyProtection="1">
      <alignment vertical="center"/>
    </xf>
    <xf numFmtId="1" fontId="13" fillId="0" borderId="0" xfId="0" applyNumberFormat="1" applyFont="1" applyFill="1" applyBorder="1" applyAlignment="1" applyProtection="1">
      <alignment vertical="center"/>
    </xf>
    <xf numFmtId="0" fontId="4" fillId="2" borderId="19" xfId="2" applyFont="1" applyFill="1" applyBorder="1" applyAlignment="1">
      <alignment horizontal="center" vertical="center"/>
    </xf>
    <xf numFmtId="164" fontId="4" fillId="5" borderId="3" xfId="2" applyNumberFormat="1" applyFont="1" applyFill="1" applyBorder="1" applyAlignment="1">
      <alignment horizontal="center" vertical="center"/>
    </xf>
    <xf numFmtId="164" fontId="8" fillId="0" borderId="17" xfId="1" applyNumberFormat="1" applyFont="1" applyBorder="1" applyAlignment="1" applyProtection="1">
      <alignment horizontal="center" vertical="center"/>
    </xf>
    <xf numFmtId="0" fontId="2" fillId="4" borderId="19" xfId="2" applyNumberFormat="1" applyFont="1" applyFill="1" applyBorder="1" applyAlignment="1">
      <alignment vertical="center"/>
    </xf>
    <xf numFmtId="0" fontId="5" fillId="0" borderId="3" xfId="6" applyFont="1" applyBorder="1" applyAlignment="1">
      <alignment horizontal="center"/>
    </xf>
    <xf numFmtId="1" fontId="5" fillId="0" borderId="3" xfId="6" applyNumberFormat="1" applyFont="1" applyBorder="1" applyAlignment="1">
      <alignment horizontal="center"/>
    </xf>
    <xf numFmtId="0" fontId="5" fillId="0" borderId="0" xfId="6" applyFont="1" applyAlignment="1">
      <alignment horizontal="center"/>
    </xf>
    <xf numFmtId="164" fontId="5" fillId="0" borderId="3" xfId="6" applyNumberFormat="1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15" fillId="0" borderId="3" xfId="0" applyFont="1" applyFill="1" applyBorder="1" applyAlignment="1" applyProtection="1">
      <alignment vertical="center"/>
    </xf>
    <xf numFmtId="0" fontId="21" fillId="0" borderId="0" xfId="1" applyFont="1" applyAlignment="1" applyProtection="1">
      <alignment vertical="center"/>
    </xf>
    <xf numFmtId="0" fontId="8" fillId="0" borderId="3" xfId="1" applyFont="1" applyBorder="1" applyAlignment="1" applyProtection="1">
      <alignment horizontal="left" vertical="center"/>
      <protection locked="0"/>
    </xf>
    <xf numFmtId="164" fontId="4" fillId="0" borderId="0" xfId="2" applyNumberFormat="1" applyFont="1" applyFill="1" applyBorder="1" applyAlignment="1">
      <alignment horizontal="center" vertical="center"/>
    </xf>
    <xf numFmtId="0" fontId="4" fillId="0" borderId="3" xfId="1" applyBorder="1" applyProtection="1"/>
    <xf numFmtId="164" fontId="3" fillId="0" borderId="3" xfId="2" applyNumberFormat="1" applyFont="1" applyBorder="1" applyAlignment="1">
      <alignment horizontal="center"/>
    </xf>
    <xf numFmtId="0" fontId="4" fillId="3" borderId="46" xfId="2" applyFont="1" applyFill="1" applyBorder="1" applyAlignment="1">
      <alignment horizontal="center" vertical="center"/>
    </xf>
    <xf numFmtId="0" fontId="4" fillId="3" borderId="47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2" applyFont="1" applyFill="1" applyBorder="1"/>
    <xf numFmtId="0" fontId="2" fillId="0" borderId="0" xfId="2" applyFont="1" applyFill="1" applyBorder="1" applyAlignment="1">
      <alignment horizontal="right"/>
    </xf>
    <xf numFmtId="164" fontId="4" fillId="3" borderId="47" xfId="2" applyNumberFormat="1" applyFont="1" applyFill="1" applyBorder="1" applyAlignment="1">
      <alignment horizontal="center" vertical="center"/>
    </xf>
    <xf numFmtId="0" fontId="2" fillId="4" borderId="19" xfId="2" applyFont="1" applyFill="1" applyBorder="1"/>
    <xf numFmtId="0" fontId="15" fillId="0" borderId="6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166" fontId="12" fillId="0" borderId="24" xfId="1" applyNumberFormat="1" applyFont="1" applyBorder="1" applyAlignment="1" applyProtection="1">
      <alignment horizontal="center" vertical="center"/>
    </xf>
    <xf numFmtId="166" fontId="12" fillId="0" borderId="26" xfId="1" applyNumberFormat="1" applyFont="1" applyBorder="1" applyAlignment="1" applyProtection="1">
      <alignment horizontal="center" vertical="center"/>
    </xf>
    <xf numFmtId="0" fontId="9" fillId="0" borderId="32" xfId="1" applyFont="1" applyBorder="1" applyAlignment="1" applyProtection="1">
      <alignment horizontal="left" vertical="center"/>
      <protection locked="0"/>
    </xf>
    <xf numFmtId="0" fontId="9" fillId="0" borderId="11" xfId="1" applyFont="1" applyBorder="1" applyAlignment="1" applyProtection="1">
      <alignment horizontal="left" vertical="center"/>
      <protection locked="0"/>
    </xf>
    <xf numFmtId="0" fontId="9" fillId="0" borderId="12" xfId="1" applyFont="1" applyBorder="1" applyAlignment="1" applyProtection="1">
      <alignment horizontal="left" vertical="center"/>
      <protection locked="0"/>
    </xf>
    <xf numFmtId="0" fontId="8" fillId="0" borderId="0" xfId="1" applyFont="1" applyBorder="1" applyAlignment="1" applyProtection="1">
      <alignment horizontal="left" vertical="center"/>
      <protection locked="0"/>
    </xf>
    <xf numFmtId="1" fontId="15" fillId="0" borderId="3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Fill="1" applyBorder="1" applyAlignment="1" applyProtection="1">
      <alignment horizontal="center" vertical="center"/>
    </xf>
    <xf numFmtId="0" fontId="9" fillId="0" borderId="32" xfId="10" applyFont="1" applyBorder="1" applyAlignment="1" applyProtection="1">
      <alignment horizontal="left" vertical="center"/>
      <protection locked="0"/>
    </xf>
    <xf numFmtId="0" fontId="9" fillId="0" borderId="11" xfId="10" applyFont="1" applyBorder="1" applyAlignment="1" applyProtection="1">
      <alignment horizontal="left" vertical="center"/>
      <protection locked="0"/>
    </xf>
    <xf numFmtId="0" fontId="9" fillId="0" borderId="12" xfId="10" applyFont="1" applyBorder="1" applyAlignment="1" applyProtection="1">
      <alignment horizontal="left" vertical="center"/>
      <protection locked="0"/>
    </xf>
    <xf numFmtId="0" fontId="10" fillId="0" borderId="28" xfId="10" applyFont="1" applyBorder="1" applyAlignment="1" applyProtection="1">
      <alignment horizontal="left" vertical="center"/>
    </xf>
    <xf numFmtId="0" fontId="10" fillId="0" borderId="4" xfId="10" applyFont="1" applyBorder="1" applyAlignment="1" applyProtection="1">
      <alignment horizontal="left" vertical="center"/>
    </xf>
    <xf numFmtId="0" fontId="10" fillId="0" borderId="5" xfId="10" applyFont="1" applyBorder="1" applyAlignment="1" applyProtection="1">
      <alignment horizontal="left" vertical="center"/>
    </xf>
    <xf numFmtId="0" fontId="9" fillId="0" borderId="6" xfId="10" applyFont="1" applyBorder="1" applyAlignment="1" applyProtection="1">
      <alignment horizontal="left" vertical="center"/>
      <protection locked="0"/>
    </xf>
    <xf numFmtId="0" fontId="9" fillId="0" borderId="4" xfId="10" applyFont="1" applyBorder="1" applyAlignment="1" applyProtection="1">
      <alignment horizontal="left" vertical="center"/>
      <protection locked="0"/>
    </xf>
    <xf numFmtId="0" fontId="9" fillId="0" borderId="29" xfId="10" applyFont="1" applyBorder="1" applyAlignment="1" applyProtection="1">
      <alignment horizontal="left" vertical="center"/>
      <protection locked="0"/>
    </xf>
    <xf numFmtId="14" fontId="10" fillId="0" borderId="41" xfId="10" applyNumberFormat="1" applyFont="1" applyBorder="1" applyAlignment="1" applyProtection="1">
      <alignment horizontal="left" vertical="center" wrapText="1"/>
    </xf>
    <xf numFmtId="14" fontId="10" fillId="0" borderId="39" xfId="10" applyNumberFormat="1" applyFont="1" applyBorder="1" applyAlignment="1" applyProtection="1">
      <alignment horizontal="left" vertical="center" wrapText="1"/>
    </xf>
    <xf numFmtId="14" fontId="10" fillId="0" borderId="33" xfId="10" applyNumberFormat="1" applyFont="1" applyBorder="1" applyAlignment="1" applyProtection="1">
      <alignment horizontal="left" vertical="center" wrapText="1"/>
    </xf>
    <xf numFmtId="14" fontId="9" fillId="0" borderId="38" xfId="10" applyNumberFormat="1" applyFont="1" applyBorder="1" applyAlignment="1" applyProtection="1">
      <alignment horizontal="left" vertical="center" wrapText="1"/>
      <protection locked="0"/>
    </xf>
    <xf numFmtId="14" fontId="9" fillId="0" borderId="39" xfId="10" applyNumberFormat="1" applyFont="1" applyBorder="1" applyAlignment="1" applyProtection="1">
      <alignment horizontal="left" vertical="center" wrapText="1"/>
      <protection locked="0"/>
    </xf>
    <xf numFmtId="14" fontId="9" fillId="0" borderId="40" xfId="10" applyNumberFormat="1" applyFont="1" applyBorder="1" applyAlignment="1" applyProtection="1">
      <alignment horizontal="left" vertical="center" wrapText="1"/>
      <protection locked="0"/>
    </xf>
    <xf numFmtId="0" fontId="10" fillId="0" borderId="1" xfId="10" applyFont="1" applyBorder="1" applyAlignment="1" applyProtection="1">
      <alignment horizontal="left" vertical="center"/>
    </xf>
    <xf numFmtId="0" fontId="10" fillId="0" borderId="2" xfId="10" applyFont="1" applyBorder="1" applyAlignment="1" applyProtection="1">
      <alignment horizontal="left" vertical="center"/>
    </xf>
    <xf numFmtId="0" fontId="8" fillId="0" borderId="0" xfId="10" applyFont="1" applyBorder="1" applyAlignment="1">
      <alignment horizontal="left" vertical="center"/>
    </xf>
    <xf numFmtId="0" fontId="4" fillId="0" borderId="4" xfId="10" applyBorder="1" applyAlignment="1" applyProtection="1">
      <alignment horizontal="left"/>
      <protection locked="0"/>
    </xf>
    <xf numFmtId="0" fontId="8" fillId="0" borderId="1" xfId="10" applyFont="1" applyBorder="1" applyAlignment="1" applyProtection="1">
      <alignment horizontal="left"/>
      <protection locked="0"/>
    </xf>
    <xf numFmtId="0" fontId="9" fillId="0" borderId="5" xfId="10" applyFont="1" applyBorder="1" applyAlignment="1" applyProtection="1">
      <alignment horizontal="left" vertical="center"/>
      <protection locked="0"/>
    </xf>
    <xf numFmtId="0" fontId="10" fillId="0" borderId="7" xfId="10" applyFont="1" applyBorder="1" applyAlignment="1" applyProtection="1">
      <alignment horizontal="left" vertical="center"/>
    </xf>
    <xf numFmtId="9" fontId="10" fillId="0" borderId="37" xfId="5" applyFont="1" applyBorder="1" applyAlignment="1" applyProtection="1">
      <alignment horizontal="left" vertical="center"/>
    </xf>
    <xf numFmtId="9" fontId="10" fillId="0" borderId="43" xfId="5" applyFont="1" applyBorder="1" applyAlignment="1" applyProtection="1">
      <alignment horizontal="left" vertical="center"/>
    </xf>
    <xf numFmtId="9" fontId="10" fillId="0" borderId="42" xfId="5" applyFont="1" applyBorder="1" applyAlignment="1" applyProtection="1">
      <alignment horizontal="left" vertical="center"/>
    </xf>
    <xf numFmtId="0" fontId="4" fillId="0" borderId="43" xfId="10" applyFont="1" applyBorder="1" applyAlignment="1">
      <alignment horizontal="left" vertical="center"/>
    </xf>
    <xf numFmtId="0" fontId="8" fillId="0" borderId="0" xfId="10" applyFont="1" applyBorder="1" applyAlignment="1">
      <alignment horizontal="left"/>
    </xf>
    <xf numFmtId="0" fontId="19" fillId="0" borderId="45" xfId="10" applyFont="1" applyBorder="1" applyAlignment="1" applyProtection="1">
      <alignment horizontal="center" vertical="center"/>
    </xf>
    <xf numFmtId="0" fontId="19" fillId="0" borderId="44" xfId="10" applyFont="1" applyBorder="1" applyAlignment="1" applyProtection="1">
      <alignment horizontal="center" vertical="center"/>
    </xf>
    <xf numFmtId="0" fontId="9" fillId="0" borderId="32" xfId="10" applyFont="1" applyBorder="1" applyAlignment="1" applyProtection="1">
      <alignment horizontal="left" vertical="center"/>
    </xf>
    <xf numFmtId="0" fontId="9" fillId="0" borderId="11" xfId="10" applyFont="1" applyBorder="1" applyAlignment="1" applyProtection="1">
      <alignment horizontal="left" vertical="center"/>
    </xf>
    <xf numFmtId="0" fontId="9" fillId="0" borderId="44" xfId="10" applyFont="1" applyBorder="1" applyAlignment="1" applyProtection="1">
      <alignment horizontal="left" vertical="center"/>
    </xf>
    <xf numFmtId="0" fontId="8" fillId="0" borderId="4" xfId="10" applyFont="1" applyBorder="1" applyAlignment="1" applyProtection="1">
      <alignment horizontal="left" vertical="center"/>
      <protection locked="0"/>
    </xf>
    <xf numFmtId="0" fontId="9" fillId="0" borderId="1" xfId="10" applyFont="1" applyBorder="1" applyAlignment="1" applyProtection="1">
      <alignment horizontal="left"/>
      <protection locked="0"/>
    </xf>
    <xf numFmtId="0" fontId="9" fillId="0" borderId="4" xfId="10" applyFont="1" applyBorder="1" applyAlignment="1" applyProtection="1">
      <alignment horizontal="left"/>
      <protection locked="0"/>
    </xf>
    <xf numFmtId="0" fontId="8" fillId="0" borderId="1" xfId="10" applyFont="1" applyBorder="1" applyAlignment="1" applyProtection="1">
      <alignment horizontal="left" vertical="center"/>
      <protection locked="0"/>
    </xf>
    <xf numFmtId="0" fontId="8" fillId="0" borderId="0" xfId="1" applyFont="1" applyBorder="1" applyAlignment="1">
      <alignment horizontal="left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20" fillId="0" borderId="0" xfId="1" applyFont="1" applyAlignment="1">
      <alignment horizontal="left" vertical="center"/>
    </xf>
    <xf numFmtId="0" fontId="11" fillId="0" borderId="5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1" fillId="0" borderId="33" xfId="1" applyFont="1" applyBorder="1" applyAlignment="1" applyProtection="1">
      <alignment horizontal="center" vertical="center"/>
      <protection locked="0"/>
    </xf>
    <xf numFmtId="0" fontId="11" fillId="0" borderId="18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horizontal="left" vertical="center"/>
    </xf>
    <xf numFmtId="0" fontId="11" fillId="0" borderId="8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4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41" xfId="1" applyFont="1" applyBorder="1" applyAlignment="1" applyProtection="1">
      <alignment horizontal="left" vertical="center"/>
    </xf>
    <xf numFmtId="0" fontId="11" fillId="0" borderId="39" xfId="1" applyFont="1" applyBorder="1" applyAlignment="1" applyProtection="1">
      <alignment horizontal="left" vertical="center"/>
    </xf>
    <xf numFmtId="0" fontId="11" fillId="0" borderId="40" xfId="1" applyFont="1" applyBorder="1" applyAlignment="1" applyProtection="1">
      <alignment horizontal="left" vertical="center"/>
    </xf>
    <xf numFmtId="164" fontId="4" fillId="2" borderId="0" xfId="2" applyNumberFormat="1" applyFont="1" applyFill="1" applyBorder="1" applyAlignment="1">
      <alignment horizontal="center" vertical="center"/>
    </xf>
  </cellXfs>
  <cellStyles count="12">
    <cellStyle name="Euro" xfId="3"/>
    <cellStyle name="Prozent 2" xfId="4"/>
    <cellStyle name="Prozent 2 2" xfId="5"/>
    <cellStyle name="Standard" xfId="0" builtinId="0"/>
    <cellStyle name="Standard 2" xfId="2"/>
    <cellStyle name="Standard 2 2" xfId="6"/>
    <cellStyle name="Standard 3" xfId="7"/>
    <cellStyle name="Standard 3 2" xfId="8"/>
    <cellStyle name="Standard 4" xfId="9"/>
    <cellStyle name="Standard 5" xfId="11"/>
    <cellStyle name="Standard_Ausschreibung 2009" xfId="1"/>
    <cellStyle name="Standard_Ausschreibung 2009 2" xfId="10"/>
  </cellStyles>
  <dxfs count="5">
    <dxf>
      <font>
        <condense val="0"/>
        <extend val="0"/>
        <color rgb="FF9C0006"/>
      </font>
    </dxf>
    <dxf>
      <font>
        <strike val="0"/>
        <color rgb="FF00B050"/>
      </font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40"/>
  <sheetViews>
    <sheetView tabSelected="1" zoomScaleNormal="100" workbookViewId="0">
      <selection sqref="A1:O1"/>
    </sheetView>
  </sheetViews>
  <sheetFormatPr baseColWidth="10" defaultColWidth="11.44140625" defaultRowHeight="13.2"/>
  <cols>
    <col min="1" max="1" width="19.33203125" style="14" customWidth="1"/>
    <col min="2" max="2" width="3.6640625" style="14" customWidth="1"/>
    <col min="3" max="3" width="5.33203125" style="14" customWidth="1"/>
    <col min="4" max="4" width="4.6640625" style="14" customWidth="1"/>
    <col min="5" max="5" width="5.33203125" style="14" customWidth="1"/>
    <col min="6" max="6" width="3.6640625" style="14" customWidth="1"/>
    <col min="7" max="7" width="4.6640625" style="14" customWidth="1"/>
    <col min="8" max="8" width="1.33203125" style="14" customWidth="1"/>
    <col min="9" max="9" width="19.33203125" style="14" customWidth="1"/>
    <col min="10" max="10" width="3.6640625" style="14" customWidth="1"/>
    <col min="11" max="11" width="5.33203125" style="14" customWidth="1"/>
    <col min="12" max="12" width="4.6640625" style="14" customWidth="1"/>
    <col min="13" max="13" width="5.33203125" style="14" customWidth="1"/>
    <col min="14" max="14" width="3.6640625" style="14" customWidth="1"/>
    <col min="15" max="15" width="4.6640625" style="14" customWidth="1"/>
    <col min="16" max="27" width="2.33203125" style="15" hidden="1" customWidth="1"/>
    <col min="28" max="28" width="2.6640625" style="15" hidden="1" customWidth="1"/>
    <col min="29" max="33" width="2.33203125" style="15" hidden="1" customWidth="1"/>
    <col min="34" max="34" width="2.6640625" style="15" hidden="1" customWidth="1"/>
    <col min="35" max="41" width="2.33203125" style="15" hidden="1" customWidth="1"/>
    <col min="42" max="45" width="2.33203125" style="15" customWidth="1"/>
    <col min="46" max="46" width="1" style="15" customWidth="1"/>
    <col min="47" max="48" width="2.33203125" style="15" customWidth="1"/>
    <col min="49" max="49" width="2.5546875" style="15" customWidth="1"/>
    <col min="50" max="54" width="2.33203125" style="15" customWidth="1"/>
    <col min="55" max="55" width="3" style="15" customWidth="1"/>
    <col min="56" max="57" width="2.33203125" style="15" customWidth="1"/>
    <col min="58" max="16384" width="11.44140625" style="15"/>
  </cols>
  <sheetData>
    <row r="1" spans="1:57" s="12" customFormat="1" ht="19.2" customHeight="1">
      <c r="A1" s="137" t="s">
        <v>16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</row>
    <row r="2" spans="1:57" ht="19.2" customHeight="1" thickBot="1">
      <c r="A2" s="13"/>
      <c r="B2" s="13"/>
      <c r="C2" s="13"/>
      <c r="D2" s="13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s="17" customFormat="1" ht="19.2" customHeight="1">
      <c r="A3" s="16" t="s">
        <v>6</v>
      </c>
      <c r="B3" s="134"/>
      <c r="C3" s="135"/>
      <c r="D3" s="135"/>
      <c r="E3" s="135"/>
      <c r="F3" s="135"/>
      <c r="G3" s="136"/>
      <c r="I3" s="16" t="s">
        <v>6</v>
      </c>
      <c r="J3" s="134"/>
      <c r="K3" s="135"/>
      <c r="L3" s="135"/>
      <c r="M3" s="135"/>
      <c r="N3" s="135"/>
      <c r="O3" s="136"/>
      <c r="Q3" s="48"/>
      <c r="R3" s="48"/>
      <c r="S3" s="48"/>
      <c r="T3" s="100"/>
      <c r="U3" s="100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100"/>
      <c r="AL3" s="48"/>
      <c r="AM3" s="48"/>
      <c r="AN3" s="48"/>
      <c r="AO3" s="100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s="24" customFormat="1" ht="19.2" customHeight="1">
      <c r="A4" s="18" t="s">
        <v>7</v>
      </c>
      <c r="B4" s="19" t="s">
        <v>34</v>
      </c>
      <c r="C4" s="19" t="s">
        <v>0</v>
      </c>
      <c r="D4" s="19" t="s">
        <v>4</v>
      </c>
      <c r="E4" s="20" t="s">
        <v>5</v>
      </c>
      <c r="F4" s="21" t="s">
        <v>8</v>
      </c>
      <c r="G4" s="22" t="s">
        <v>9</v>
      </c>
      <c r="H4" s="23"/>
      <c r="I4" s="18" t="s">
        <v>7</v>
      </c>
      <c r="J4" s="19" t="s">
        <v>34</v>
      </c>
      <c r="K4" s="19" t="s">
        <v>0</v>
      </c>
      <c r="L4" s="19" t="s">
        <v>4</v>
      </c>
      <c r="M4" s="20" t="s">
        <v>5</v>
      </c>
      <c r="N4" s="21" t="s">
        <v>8</v>
      </c>
      <c r="O4" s="22" t="s">
        <v>9</v>
      </c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7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9.2" customHeight="1">
      <c r="A5" s="40"/>
      <c r="B5" s="41" t="s">
        <v>33</v>
      </c>
      <c r="C5" s="41"/>
      <c r="D5" s="41"/>
      <c r="E5" s="25" t="str">
        <f>IF(C5="","",C5+D5)</f>
        <v/>
      </c>
      <c r="F5" s="41"/>
      <c r="G5" s="109" t="str">
        <f>IF(C5,('Pz-Berechnung'!B2),"")</f>
        <v/>
      </c>
      <c r="H5" s="11"/>
      <c r="I5" s="40"/>
      <c r="J5" s="41" t="s">
        <v>33</v>
      </c>
      <c r="K5" s="41"/>
      <c r="L5" s="41"/>
      <c r="M5" s="25" t="str">
        <f>IF(K5="","",K5+L5)</f>
        <v/>
      </c>
      <c r="N5" s="41"/>
      <c r="O5" s="109" t="str">
        <f>IF(K5,('Pz-Berechnung'!B6),"")</f>
        <v/>
      </c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7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ht="19.2" customHeight="1">
      <c r="A6" s="40"/>
      <c r="B6" s="41" t="s">
        <v>33</v>
      </c>
      <c r="C6" s="41"/>
      <c r="D6" s="41"/>
      <c r="E6" s="25" t="str">
        <f t="shared" ref="E6:E8" si="0">IF(C6="","",C6+D6)</f>
        <v/>
      </c>
      <c r="F6" s="41"/>
      <c r="G6" s="109" t="str">
        <f>IF(C6,('Pz-Berechnung'!B3),"")</f>
        <v/>
      </c>
      <c r="H6" s="11"/>
      <c r="I6" s="40"/>
      <c r="J6" s="41" t="s">
        <v>33</v>
      </c>
      <c r="K6" s="41"/>
      <c r="L6" s="41"/>
      <c r="M6" s="25" t="str">
        <f t="shared" ref="M6:M8" si="1">IF(K6="","",K6+L6)</f>
        <v/>
      </c>
      <c r="N6" s="41"/>
      <c r="O6" s="109" t="str">
        <f>IF(K6,('Pz-Berechnung'!B7),"")</f>
        <v/>
      </c>
      <c r="Q6" s="42"/>
      <c r="R6" s="42"/>
      <c r="S6" s="42"/>
      <c r="T6" s="42"/>
      <c r="U6" s="42"/>
      <c r="V6" s="42"/>
      <c r="W6" s="42"/>
      <c r="X6" s="42"/>
      <c r="Y6" s="42"/>
      <c r="Z6" s="44"/>
      <c r="AA6" s="104"/>
      <c r="AB6" s="104"/>
      <c r="AC6" s="104"/>
      <c r="AD6" s="104"/>
      <c r="AE6" s="104"/>
      <c r="AF6" s="104"/>
      <c r="AG6" s="104"/>
      <c r="AH6" s="104"/>
      <c r="AI6" s="42"/>
      <c r="AJ6" s="42"/>
      <c r="AK6" s="47"/>
      <c r="AL6" s="42"/>
      <c r="AM6" s="42"/>
      <c r="AN6" s="42"/>
      <c r="AO6" s="42"/>
      <c r="AP6" s="42"/>
      <c r="AQ6" s="42"/>
      <c r="AR6" s="42"/>
      <c r="AS6" s="42"/>
      <c r="AT6" s="42"/>
      <c r="AU6" s="44"/>
      <c r="AV6" s="104"/>
      <c r="AW6" s="104"/>
      <c r="AX6" s="104"/>
      <c r="AY6" s="104"/>
      <c r="AZ6" s="104"/>
      <c r="BA6" s="104"/>
      <c r="BB6" s="104"/>
      <c r="BC6" s="104"/>
      <c r="BD6" s="42"/>
      <c r="BE6" s="42"/>
    </row>
    <row r="7" spans="1:57" ht="19.2" customHeight="1">
      <c r="A7" s="40"/>
      <c r="B7" s="41" t="s">
        <v>33</v>
      </c>
      <c r="C7" s="41"/>
      <c r="D7" s="41"/>
      <c r="E7" s="25" t="str">
        <f t="shared" si="0"/>
        <v/>
      </c>
      <c r="F7" s="41"/>
      <c r="G7" s="109" t="str">
        <f>IF(C7,('Pz-Berechnung'!B4),"")</f>
        <v/>
      </c>
      <c r="H7" s="11"/>
      <c r="I7" s="40"/>
      <c r="J7" s="41" t="s">
        <v>33</v>
      </c>
      <c r="K7" s="41"/>
      <c r="L7" s="41"/>
      <c r="M7" s="25" t="str">
        <f t="shared" si="1"/>
        <v/>
      </c>
      <c r="N7" s="41"/>
      <c r="O7" s="109" t="str">
        <f>IF(K7,('Pz-Berechnung'!B8),"")</f>
        <v/>
      </c>
      <c r="Q7" s="42"/>
      <c r="R7" s="42"/>
      <c r="S7" s="42"/>
      <c r="T7" s="42"/>
      <c r="U7" s="42"/>
      <c r="V7" s="42"/>
      <c r="W7" s="42"/>
      <c r="X7" s="42"/>
      <c r="Y7" s="42"/>
      <c r="Z7" s="44"/>
      <c r="AA7" s="104"/>
      <c r="AB7" s="104"/>
      <c r="AC7" s="104"/>
      <c r="AD7" s="104"/>
      <c r="AE7" s="104"/>
      <c r="AF7" s="104"/>
      <c r="AG7" s="104"/>
      <c r="AH7" s="104"/>
      <c r="AI7" s="42"/>
      <c r="AJ7" s="42"/>
      <c r="AK7" s="47"/>
      <c r="AL7" s="42"/>
      <c r="AM7" s="42"/>
      <c r="AN7" s="42"/>
      <c r="AO7" s="42"/>
      <c r="AP7" s="42"/>
      <c r="AQ7" s="42"/>
      <c r="AR7" s="42"/>
      <c r="AS7" s="42"/>
      <c r="AT7" s="42"/>
      <c r="AU7" s="44"/>
      <c r="AV7" s="104"/>
      <c r="AW7" s="104"/>
      <c r="AX7" s="104"/>
      <c r="AY7" s="104"/>
      <c r="AZ7" s="104"/>
      <c r="BA7" s="104"/>
      <c r="BB7" s="104"/>
      <c r="BC7" s="104"/>
      <c r="BD7" s="42"/>
      <c r="BE7" s="42"/>
    </row>
    <row r="8" spans="1:57" ht="19.2" customHeight="1" thickBot="1">
      <c r="A8" s="40"/>
      <c r="B8" s="41" t="s">
        <v>33</v>
      </c>
      <c r="C8" s="41"/>
      <c r="D8" s="41"/>
      <c r="E8" s="25" t="str">
        <f t="shared" si="0"/>
        <v/>
      </c>
      <c r="F8" s="41"/>
      <c r="G8" s="109" t="str">
        <f>IF(C8,('Pz-Berechnung'!B5),"")</f>
        <v/>
      </c>
      <c r="H8" s="11"/>
      <c r="I8" s="40"/>
      <c r="J8" s="41" t="s">
        <v>33</v>
      </c>
      <c r="K8" s="41"/>
      <c r="L8" s="41"/>
      <c r="M8" s="25" t="str">
        <f t="shared" si="1"/>
        <v/>
      </c>
      <c r="N8" s="41"/>
      <c r="O8" s="109" t="str">
        <f>IF(K8,('Pz-Berechnung'!B9),"")</f>
        <v/>
      </c>
      <c r="Q8" s="42"/>
      <c r="R8" s="42"/>
      <c r="S8" s="42"/>
      <c r="T8" s="42"/>
      <c r="U8" s="42"/>
      <c r="V8" s="42"/>
      <c r="W8" s="42"/>
      <c r="X8" s="42"/>
      <c r="Y8" s="42"/>
      <c r="Z8" s="44"/>
      <c r="AA8" s="104"/>
      <c r="AB8" s="104"/>
      <c r="AC8" s="104"/>
      <c r="AD8" s="104"/>
      <c r="AE8" s="104"/>
      <c r="AF8" s="104"/>
      <c r="AG8" s="104"/>
      <c r="AH8" s="104"/>
      <c r="AI8" s="42"/>
      <c r="AJ8" s="42"/>
      <c r="AK8" s="47"/>
      <c r="AL8" s="42"/>
      <c r="AM8" s="42"/>
      <c r="AN8" s="42"/>
      <c r="AO8" s="42"/>
      <c r="AP8" s="42"/>
      <c r="AQ8" s="42"/>
      <c r="AR8" s="42"/>
      <c r="AS8" s="42"/>
      <c r="AT8" s="42"/>
      <c r="AU8" s="44"/>
      <c r="AV8" s="104"/>
      <c r="AW8" s="104"/>
      <c r="AX8" s="104"/>
      <c r="AY8" s="104"/>
      <c r="AZ8" s="104"/>
      <c r="BA8" s="104"/>
      <c r="BB8" s="104"/>
      <c r="BC8" s="104"/>
      <c r="BD8" s="42"/>
      <c r="BE8" s="42"/>
    </row>
    <row r="9" spans="1:57" ht="19.2" customHeight="1" thickBot="1">
      <c r="A9" s="132">
        <f>'Pz-Berechnung'!C38</f>
        <v>4.5</v>
      </c>
      <c r="B9" s="133"/>
      <c r="C9" s="26" t="str">
        <f>IF(C5="","",C5+C6+C7+C8)</f>
        <v/>
      </c>
      <c r="D9" s="26" t="str">
        <f>IF(D5="","",D5+D6+D7+D8)</f>
        <v/>
      </c>
      <c r="E9" s="26" t="str">
        <f>IF(X9&gt;0,X9,"")</f>
        <v/>
      </c>
      <c r="F9" s="26" t="str">
        <f>IF(F5="","",F5+F6+F7+F8)</f>
        <v/>
      </c>
      <c r="G9" s="27"/>
      <c r="H9" s="11"/>
      <c r="I9" s="132">
        <f>'Pz-Berechnung'!C39</f>
        <v>4.5</v>
      </c>
      <c r="J9" s="133"/>
      <c r="K9" s="26" t="str">
        <f>IF(K5="","",K5+K6+K7+K8)</f>
        <v/>
      </c>
      <c r="L9" s="26" t="str">
        <f>IF(L5="","",L5+L6+L7+L8)</f>
        <v/>
      </c>
      <c r="M9" s="26" t="str">
        <f>IF(AF9&gt;0,AF9,"")</f>
        <v/>
      </c>
      <c r="N9" s="26" t="str">
        <f>IF(N5="","",N5+N6+N7+N8)</f>
        <v/>
      </c>
      <c r="O9" s="27"/>
      <c r="Q9" s="47"/>
      <c r="R9" s="47"/>
      <c r="S9" s="47"/>
      <c r="T9" s="131" t="str">
        <f>C9</f>
        <v/>
      </c>
      <c r="U9" s="131"/>
      <c r="V9" s="131" t="str">
        <f>D9</f>
        <v/>
      </c>
      <c r="W9" s="131"/>
      <c r="X9" s="131">
        <f>SUM(T9:V9)</f>
        <v>0</v>
      </c>
      <c r="Y9" s="131"/>
      <c r="Z9" s="99"/>
      <c r="AA9" s="105"/>
      <c r="AB9" s="138" t="str">
        <f>K9</f>
        <v/>
      </c>
      <c r="AC9" s="138"/>
      <c r="AD9" s="138" t="str">
        <f>L9</f>
        <v/>
      </c>
      <c r="AE9" s="138"/>
      <c r="AF9" s="138">
        <f>SUM(AB9:AD9)</f>
        <v>0</v>
      </c>
      <c r="AG9" s="138"/>
      <c r="AH9" s="105"/>
      <c r="AI9" s="47"/>
      <c r="AJ9" s="47"/>
      <c r="AK9" s="131">
        <f>SUM(E5:E8)</f>
        <v>0</v>
      </c>
      <c r="AL9" s="131"/>
      <c r="AM9" s="116"/>
      <c r="AN9" s="131">
        <f>SUM(M5:M8)</f>
        <v>0</v>
      </c>
      <c r="AO9" s="131"/>
      <c r="AP9" s="47"/>
      <c r="AQ9" s="47"/>
      <c r="AR9" s="47"/>
      <c r="AS9" s="47"/>
      <c r="AT9" s="47"/>
      <c r="AU9" s="47"/>
      <c r="AV9" s="105"/>
      <c r="AW9" s="105"/>
      <c r="AX9" s="105"/>
      <c r="AY9" s="105"/>
      <c r="AZ9" s="105"/>
      <c r="BA9" s="105"/>
      <c r="BB9" s="105"/>
      <c r="BC9" s="105"/>
      <c r="BD9" s="47"/>
      <c r="BE9" s="47"/>
    </row>
    <row r="10" spans="1:57" s="33" customFormat="1" ht="19.2" customHeight="1" thickBot="1">
      <c r="A10" s="28" t="s">
        <v>10</v>
      </c>
      <c r="B10" s="29"/>
      <c r="C10" s="29"/>
      <c r="D10" s="29"/>
      <c r="E10" s="30"/>
      <c r="F10" s="30"/>
      <c r="G10" s="31"/>
      <c r="H10" s="32"/>
      <c r="I10" s="28" t="s">
        <v>10</v>
      </c>
      <c r="J10" s="29"/>
      <c r="K10" s="29"/>
      <c r="L10" s="29"/>
      <c r="M10" s="30"/>
      <c r="N10" s="30"/>
      <c r="O10" s="31"/>
      <c r="Q10" s="44"/>
      <c r="R10" s="48"/>
      <c r="S10" s="48"/>
      <c r="T10" s="48"/>
      <c r="U10" s="48"/>
      <c r="V10" s="48"/>
      <c r="W10" s="44"/>
      <c r="X10" s="44"/>
      <c r="Y10" s="44"/>
      <c r="Z10" s="42"/>
      <c r="AA10" s="106"/>
      <c r="AB10" s="106"/>
      <c r="AC10" s="106"/>
      <c r="AD10" s="106"/>
      <c r="AE10" s="106"/>
      <c r="AF10" s="106"/>
      <c r="AG10" s="106"/>
      <c r="AH10" s="106"/>
      <c r="AI10" s="42"/>
      <c r="AJ10" s="42"/>
      <c r="AK10" s="47"/>
      <c r="AL10" s="44"/>
      <c r="AM10" s="48"/>
      <c r="AN10" s="48"/>
      <c r="AO10" s="48"/>
      <c r="AP10" s="48"/>
      <c r="AQ10" s="48"/>
      <c r="AR10" s="44"/>
      <c r="AS10" s="44"/>
      <c r="AT10" s="44"/>
      <c r="AU10" s="42"/>
      <c r="AV10" s="48"/>
      <c r="AW10" s="48"/>
      <c r="AX10" s="48"/>
      <c r="AY10" s="48"/>
      <c r="AZ10" s="48"/>
      <c r="BA10" s="48"/>
      <c r="BB10" s="48"/>
      <c r="BC10" s="48"/>
      <c r="BD10" s="42"/>
      <c r="BE10" s="42"/>
    </row>
    <row r="11" spans="1:57" ht="19.2" customHeight="1" thickBot="1">
      <c r="A11" s="34"/>
      <c r="B11" s="35"/>
      <c r="C11" s="36"/>
      <c r="D11" s="36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s="17" customFormat="1" ht="19.2" customHeight="1">
      <c r="A12" s="16" t="s">
        <v>6</v>
      </c>
      <c r="B12" s="134"/>
      <c r="C12" s="135"/>
      <c r="D12" s="135"/>
      <c r="E12" s="135"/>
      <c r="F12" s="135"/>
      <c r="G12" s="136"/>
      <c r="I12" s="16" t="s">
        <v>6</v>
      </c>
      <c r="J12" s="134"/>
      <c r="K12" s="135"/>
      <c r="L12" s="135"/>
      <c r="M12" s="135"/>
      <c r="N12" s="135"/>
      <c r="O12" s="136"/>
      <c r="Q12" s="48"/>
      <c r="R12" s="48"/>
      <c r="S12" s="48"/>
      <c r="T12" s="100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7"/>
      <c r="AL12" s="48"/>
      <c r="AM12" s="48"/>
      <c r="AN12" s="48"/>
      <c r="AO12" s="100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s="33" customFormat="1" ht="19.2" customHeight="1">
      <c r="A13" s="18" t="s">
        <v>7</v>
      </c>
      <c r="B13" s="19" t="s">
        <v>34</v>
      </c>
      <c r="C13" s="19" t="s">
        <v>0</v>
      </c>
      <c r="D13" s="19" t="s">
        <v>4</v>
      </c>
      <c r="E13" s="20" t="s">
        <v>5</v>
      </c>
      <c r="F13" s="21" t="s">
        <v>8</v>
      </c>
      <c r="G13" s="22" t="s">
        <v>9</v>
      </c>
      <c r="H13" s="32"/>
      <c r="I13" s="18" t="s">
        <v>7</v>
      </c>
      <c r="J13" s="19" t="s">
        <v>34</v>
      </c>
      <c r="K13" s="19" t="s">
        <v>0</v>
      </c>
      <c r="L13" s="19" t="s">
        <v>4</v>
      </c>
      <c r="M13" s="20" t="s">
        <v>5</v>
      </c>
      <c r="N13" s="21" t="s">
        <v>8</v>
      </c>
      <c r="O13" s="22" t="s">
        <v>9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7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9.2" customHeight="1">
      <c r="A14" s="40"/>
      <c r="B14" s="41" t="s">
        <v>33</v>
      </c>
      <c r="C14" s="41"/>
      <c r="D14" s="41"/>
      <c r="E14" s="25" t="str">
        <f>IF(C14="","",C14+D14)</f>
        <v/>
      </c>
      <c r="F14" s="41"/>
      <c r="G14" s="109" t="str">
        <f>IF(C14,('Pz-Berechnung'!B10),"")</f>
        <v/>
      </c>
      <c r="H14" s="11"/>
      <c r="I14" s="40"/>
      <c r="J14" s="41" t="s">
        <v>33</v>
      </c>
      <c r="K14" s="41"/>
      <c r="L14" s="41"/>
      <c r="M14" s="25" t="str">
        <f>IF(K14="","",K14+L14)</f>
        <v/>
      </c>
      <c r="N14" s="41"/>
      <c r="O14" s="109" t="str">
        <f>IF(K14,('Pz-Berechnung'!B14),"")</f>
        <v/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7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9.2" customHeight="1">
      <c r="A15" s="40"/>
      <c r="B15" s="41" t="s">
        <v>33</v>
      </c>
      <c r="C15" s="41"/>
      <c r="D15" s="41"/>
      <c r="E15" s="25" t="str">
        <f t="shared" ref="E15:E17" si="2">IF(C15="","",C15+D15)</f>
        <v/>
      </c>
      <c r="F15" s="41"/>
      <c r="G15" s="109" t="str">
        <f>IF(C15,('Pz-Berechnung'!B11),"")</f>
        <v/>
      </c>
      <c r="H15" s="11"/>
      <c r="I15" s="40"/>
      <c r="J15" s="41" t="s">
        <v>33</v>
      </c>
      <c r="K15" s="41"/>
      <c r="L15" s="41"/>
      <c r="M15" s="25" t="str">
        <f t="shared" ref="M15:M17" si="3">IF(K15="","",K15+L15)</f>
        <v/>
      </c>
      <c r="N15" s="41"/>
      <c r="O15" s="109" t="str">
        <f>IF(K15,('Pz-Berechnung'!B15),"")</f>
        <v/>
      </c>
      <c r="Q15" s="42"/>
      <c r="R15" s="42"/>
      <c r="S15" s="42"/>
      <c r="T15" s="42"/>
      <c r="U15" s="42"/>
      <c r="V15" s="42"/>
      <c r="W15" s="42"/>
      <c r="X15" s="42"/>
      <c r="Y15" s="42"/>
      <c r="Z15" s="44"/>
      <c r="AA15" s="104"/>
      <c r="AB15" s="104"/>
      <c r="AC15" s="104"/>
      <c r="AD15" s="104"/>
      <c r="AE15" s="104"/>
      <c r="AF15" s="104"/>
      <c r="AG15" s="104"/>
      <c r="AH15" s="104"/>
      <c r="AI15" s="42"/>
      <c r="AJ15" s="42"/>
      <c r="AK15" s="47"/>
      <c r="AL15" s="42"/>
      <c r="AM15" s="42"/>
      <c r="AN15" s="42"/>
      <c r="AO15" s="42"/>
      <c r="AP15" s="42"/>
      <c r="AQ15" s="42"/>
      <c r="AR15" s="42"/>
      <c r="AS15" s="42"/>
      <c r="AT15" s="42"/>
      <c r="AU15" s="44"/>
      <c r="AV15" s="104"/>
      <c r="AW15" s="104"/>
      <c r="AX15" s="104"/>
      <c r="AY15" s="104"/>
      <c r="AZ15" s="104"/>
      <c r="BA15" s="104"/>
      <c r="BB15" s="104"/>
      <c r="BC15" s="104"/>
      <c r="BD15" s="42"/>
      <c r="BE15" s="42"/>
    </row>
    <row r="16" spans="1:57" ht="19.2" customHeight="1">
      <c r="A16" s="40"/>
      <c r="B16" s="41" t="s">
        <v>33</v>
      </c>
      <c r="C16" s="41"/>
      <c r="D16" s="41"/>
      <c r="E16" s="25" t="str">
        <f t="shared" si="2"/>
        <v/>
      </c>
      <c r="F16" s="41"/>
      <c r="G16" s="109" t="str">
        <f>IF(C16,('Pz-Berechnung'!B12),"")</f>
        <v/>
      </c>
      <c r="H16" s="11"/>
      <c r="I16" s="40"/>
      <c r="J16" s="41" t="s">
        <v>33</v>
      </c>
      <c r="K16" s="41"/>
      <c r="L16" s="41"/>
      <c r="M16" s="25" t="str">
        <f t="shared" si="3"/>
        <v/>
      </c>
      <c r="N16" s="41"/>
      <c r="O16" s="109" t="str">
        <f>IF(K16,('Pz-Berechnung'!B16),"")</f>
        <v/>
      </c>
      <c r="Q16" s="42"/>
      <c r="R16" s="42"/>
      <c r="S16" s="42"/>
      <c r="T16" s="42"/>
      <c r="U16" s="42"/>
      <c r="V16" s="42"/>
      <c r="W16" s="42"/>
      <c r="X16" s="42"/>
      <c r="Y16" s="42"/>
      <c r="Z16" s="44"/>
      <c r="AA16" s="104"/>
      <c r="AB16" s="104"/>
      <c r="AC16" s="104"/>
      <c r="AD16" s="104"/>
      <c r="AE16" s="104"/>
      <c r="AF16" s="104"/>
      <c r="AG16" s="104"/>
      <c r="AH16" s="104"/>
      <c r="AI16" s="42"/>
      <c r="AJ16" s="42"/>
      <c r="AK16" s="47"/>
      <c r="AL16" s="42"/>
      <c r="AM16" s="42"/>
      <c r="AN16" s="42"/>
      <c r="AO16" s="42"/>
      <c r="AP16" s="42"/>
      <c r="AQ16" s="42"/>
      <c r="AR16" s="42"/>
      <c r="AS16" s="42"/>
      <c r="AT16" s="42"/>
      <c r="AU16" s="44"/>
      <c r="AV16" s="104"/>
      <c r="AW16" s="104"/>
      <c r="AX16" s="104"/>
      <c r="AY16" s="104"/>
      <c r="AZ16" s="104"/>
      <c r="BA16" s="104"/>
      <c r="BB16" s="104"/>
      <c r="BC16" s="104"/>
      <c r="BD16" s="42"/>
      <c r="BE16" s="42"/>
    </row>
    <row r="17" spans="1:57" ht="19.2" customHeight="1" thickBot="1">
      <c r="A17" s="118"/>
      <c r="B17" s="41" t="s">
        <v>33</v>
      </c>
      <c r="C17" s="41"/>
      <c r="D17" s="41"/>
      <c r="E17" s="25" t="str">
        <f t="shared" si="2"/>
        <v/>
      </c>
      <c r="F17" s="41"/>
      <c r="G17" s="109" t="str">
        <f>IF(C17,('Pz-Berechnung'!B13),"")</f>
        <v/>
      </c>
      <c r="H17" s="11"/>
      <c r="I17" s="40"/>
      <c r="J17" s="41" t="s">
        <v>33</v>
      </c>
      <c r="K17" s="41"/>
      <c r="L17" s="41"/>
      <c r="M17" s="25" t="str">
        <f t="shared" si="3"/>
        <v/>
      </c>
      <c r="N17" s="41"/>
      <c r="O17" s="109" t="str">
        <f>IF(K17,('Pz-Berechnung'!B17),"")</f>
        <v/>
      </c>
      <c r="Q17" s="42"/>
      <c r="R17" s="42"/>
      <c r="S17" s="42"/>
      <c r="T17" s="42"/>
      <c r="U17" s="42"/>
      <c r="V17" s="42"/>
      <c r="W17" s="42"/>
      <c r="X17" s="42"/>
      <c r="Y17" s="42"/>
      <c r="Z17" s="44"/>
      <c r="AA17" s="104"/>
      <c r="AB17" s="104"/>
      <c r="AC17" s="104"/>
      <c r="AD17" s="104"/>
      <c r="AE17" s="104"/>
      <c r="AF17" s="104"/>
      <c r="AG17" s="104"/>
      <c r="AH17" s="104"/>
      <c r="AI17" s="42"/>
      <c r="AJ17" s="42"/>
      <c r="AK17" s="47"/>
      <c r="AL17" s="42"/>
      <c r="AM17" s="42"/>
      <c r="AN17" s="42"/>
      <c r="AO17" s="42"/>
      <c r="AP17" s="42"/>
      <c r="AQ17" s="42"/>
      <c r="AR17" s="42"/>
      <c r="AS17" s="42"/>
      <c r="AT17" s="42"/>
      <c r="AU17" s="44"/>
      <c r="AV17" s="104"/>
      <c r="AW17" s="104"/>
      <c r="AX17" s="104"/>
      <c r="AY17" s="104"/>
      <c r="AZ17" s="104"/>
      <c r="BA17" s="104"/>
      <c r="BB17" s="104"/>
      <c r="BC17" s="104"/>
      <c r="BD17" s="42"/>
      <c r="BE17" s="42"/>
    </row>
    <row r="18" spans="1:57" ht="19.2" customHeight="1" thickBot="1">
      <c r="A18" s="132">
        <f>'Pz-Berechnung'!C40</f>
        <v>4.5</v>
      </c>
      <c r="B18" s="133"/>
      <c r="C18" s="26" t="str">
        <f>IF(C14="","",C14+C15+C16+C17)</f>
        <v/>
      </c>
      <c r="D18" s="26" t="str">
        <f>IF(D14="","",D14+D15+D16+D17)</f>
        <v/>
      </c>
      <c r="E18" s="26" t="str">
        <f>IF(X18&gt;0,X18,"")</f>
        <v/>
      </c>
      <c r="F18" s="26" t="str">
        <f>IF(F14="","",F14+F15+F16+F17)</f>
        <v/>
      </c>
      <c r="G18" s="27"/>
      <c r="H18" s="11"/>
      <c r="I18" s="132">
        <f>'Pz-Berechnung'!C41</f>
        <v>4.5</v>
      </c>
      <c r="J18" s="133"/>
      <c r="K18" s="26" t="str">
        <f>IF(K14="","",K14+K15+K16+K17)</f>
        <v/>
      </c>
      <c r="L18" s="26" t="str">
        <f>IF(L14="","",L14+L15+L16+L17)</f>
        <v/>
      </c>
      <c r="M18" s="26" t="str">
        <f>IF(AF18&gt;0,AF18,"")</f>
        <v/>
      </c>
      <c r="N18" s="26" t="str">
        <f>IF(N14="","",N14+N15+N16+N17)</f>
        <v/>
      </c>
      <c r="O18" s="27"/>
      <c r="Q18" s="47"/>
      <c r="R18" s="47"/>
      <c r="S18" s="47"/>
      <c r="T18" s="131" t="str">
        <f>C18</f>
        <v/>
      </c>
      <c r="U18" s="131"/>
      <c r="V18" s="131" t="str">
        <f>D18</f>
        <v/>
      </c>
      <c r="W18" s="131"/>
      <c r="X18" s="131">
        <f>SUM(T18:V18)</f>
        <v>0</v>
      </c>
      <c r="Y18" s="131"/>
      <c r="Z18" s="99"/>
      <c r="AA18" s="105"/>
      <c r="AB18" s="138" t="str">
        <f>K18</f>
        <v/>
      </c>
      <c r="AC18" s="138"/>
      <c r="AD18" s="138" t="str">
        <f>L18</f>
        <v/>
      </c>
      <c r="AE18" s="138"/>
      <c r="AF18" s="138">
        <f>SUM(AB18:AD18)</f>
        <v>0</v>
      </c>
      <c r="AG18" s="138"/>
      <c r="AH18" s="105"/>
      <c r="AI18" s="47"/>
      <c r="AJ18" s="47"/>
      <c r="AK18" s="131">
        <f>SUM(E14:E17)</f>
        <v>0</v>
      </c>
      <c r="AL18" s="131"/>
      <c r="AM18" s="116"/>
      <c r="AN18" s="131">
        <f>SUM(M14:M17)</f>
        <v>0</v>
      </c>
      <c r="AO18" s="131"/>
      <c r="AP18" s="47"/>
      <c r="AQ18" s="47"/>
      <c r="AR18" s="47"/>
      <c r="AS18" s="47"/>
      <c r="AT18" s="47"/>
      <c r="AU18" s="47"/>
      <c r="AV18" s="105"/>
      <c r="AW18" s="105"/>
      <c r="AX18" s="105"/>
      <c r="AY18" s="105"/>
      <c r="AZ18" s="105"/>
      <c r="BA18" s="105"/>
      <c r="BB18" s="105"/>
      <c r="BC18" s="105"/>
      <c r="BD18" s="47"/>
      <c r="BE18" s="47"/>
    </row>
    <row r="19" spans="1:57" s="33" customFormat="1" ht="19.2" customHeight="1" thickBot="1">
      <c r="A19" s="28" t="s">
        <v>10</v>
      </c>
      <c r="B19" s="29"/>
      <c r="C19" s="29"/>
      <c r="D19" s="29"/>
      <c r="E19" s="30"/>
      <c r="F19" s="30"/>
      <c r="G19" s="31"/>
      <c r="H19" s="32"/>
      <c r="I19" s="28" t="s">
        <v>10</v>
      </c>
      <c r="J19" s="29"/>
      <c r="K19" s="29"/>
      <c r="L19" s="29"/>
      <c r="M19" s="30"/>
      <c r="N19" s="30"/>
      <c r="O19" s="31"/>
      <c r="Q19" s="44"/>
      <c r="R19" s="48"/>
      <c r="S19" s="48"/>
      <c r="T19" s="48"/>
      <c r="U19" s="48"/>
      <c r="V19" s="48"/>
      <c r="W19" s="44"/>
      <c r="X19" s="44"/>
      <c r="Y19" s="44"/>
      <c r="Z19" s="42"/>
      <c r="AA19" s="48"/>
      <c r="AB19" s="48"/>
      <c r="AC19" s="48"/>
      <c r="AD19" s="48"/>
      <c r="AE19" s="48"/>
      <c r="AF19" s="48"/>
      <c r="AG19" s="48"/>
      <c r="AH19" s="48"/>
      <c r="AI19" s="42"/>
      <c r="AJ19" s="42"/>
      <c r="AK19" s="47"/>
      <c r="AL19" s="44"/>
      <c r="AM19" s="48"/>
      <c r="AN19" s="48"/>
      <c r="AO19" s="48"/>
      <c r="AP19" s="48"/>
      <c r="AQ19" s="48"/>
      <c r="AR19" s="44"/>
      <c r="AS19" s="44"/>
      <c r="AT19" s="44"/>
      <c r="AU19" s="42"/>
      <c r="AV19" s="48"/>
      <c r="AW19" s="48"/>
      <c r="AX19" s="48"/>
      <c r="AY19" s="48"/>
      <c r="AZ19" s="48"/>
      <c r="BA19" s="48"/>
      <c r="BB19" s="48"/>
      <c r="BC19" s="48"/>
      <c r="BD19" s="42"/>
      <c r="BE19" s="42"/>
    </row>
    <row r="20" spans="1:57" ht="19.2" customHeight="1" thickBot="1">
      <c r="A20" s="37"/>
      <c r="B20" s="37"/>
      <c r="C20" s="37"/>
      <c r="D20" s="3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s="17" customFormat="1" ht="19.2" customHeight="1">
      <c r="A21" s="16" t="s">
        <v>6</v>
      </c>
      <c r="B21" s="134"/>
      <c r="C21" s="135"/>
      <c r="D21" s="135"/>
      <c r="E21" s="135"/>
      <c r="F21" s="135"/>
      <c r="G21" s="136"/>
      <c r="I21" s="16" t="s">
        <v>6</v>
      </c>
      <c r="J21" s="134"/>
      <c r="K21" s="135"/>
      <c r="L21" s="135"/>
      <c r="M21" s="135"/>
      <c r="N21" s="135"/>
      <c r="O21" s="136"/>
      <c r="Q21" s="48"/>
      <c r="R21" s="48"/>
      <c r="S21" s="48"/>
      <c r="T21" s="100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7"/>
      <c r="AL21" s="42"/>
      <c r="AM21" s="42"/>
      <c r="AN21" s="42"/>
      <c r="AO21" s="100"/>
      <c r="AP21" s="100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s="33" customFormat="1" ht="19.2" customHeight="1">
      <c r="A22" s="18" t="s">
        <v>7</v>
      </c>
      <c r="B22" s="19" t="s">
        <v>34</v>
      </c>
      <c r="C22" s="19" t="s">
        <v>0</v>
      </c>
      <c r="D22" s="19" t="s">
        <v>4</v>
      </c>
      <c r="E22" s="20" t="s">
        <v>5</v>
      </c>
      <c r="F22" s="21" t="s">
        <v>8</v>
      </c>
      <c r="G22" s="22" t="s">
        <v>9</v>
      </c>
      <c r="H22" s="32"/>
      <c r="I22" s="18" t="s">
        <v>7</v>
      </c>
      <c r="J22" s="19" t="s">
        <v>34</v>
      </c>
      <c r="K22" s="19" t="s">
        <v>0</v>
      </c>
      <c r="L22" s="19" t="s">
        <v>4</v>
      </c>
      <c r="M22" s="20" t="s">
        <v>5</v>
      </c>
      <c r="N22" s="21" t="s">
        <v>8</v>
      </c>
      <c r="O22" s="22" t="s">
        <v>9</v>
      </c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7"/>
      <c r="AL22" s="44"/>
      <c r="AM22" s="101"/>
      <c r="AN22" s="101"/>
      <c r="AO22" s="100"/>
      <c r="AP22" s="100"/>
      <c r="AQ22" s="100"/>
      <c r="AR22" s="47"/>
      <c r="AS22" s="44"/>
      <c r="AT22" s="44"/>
      <c r="AU22" s="42"/>
      <c r="AV22" s="102"/>
      <c r="AW22" s="102"/>
      <c r="AX22" s="102"/>
      <c r="AY22" s="102"/>
      <c r="AZ22" s="102"/>
      <c r="BA22" s="102"/>
      <c r="BB22" s="102"/>
      <c r="BC22" s="102"/>
      <c r="BD22" s="44"/>
      <c r="BE22" s="44"/>
    </row>
    <row r="23" spans="1:57" ht="19.2" customHeight="1">
      <c r="A23" s="40"/>
      <c r="B23" s="41" t="s">
        <v>33</v>
      </c>
      <c r="C23" s="41"/>
      <c r="D23" s="41"/>
      <c r="E23" s="25" t="str">
        <f>IF(C23="","",C23+D23)</f>
        <v/>
      </c>
      <c r="F23" s="41"/>
      <c r="G23" s="109" t="str">
        <f>IF(C23,('Pz-Berechnung'!B18),"")</f>
        <v/>
      </c>
      <c r="H23" s="11"/>
      <c r="I23" s="40"/>
      <c r="J23" s="41" t="s">
        <v>33</v>
      </c>
      <c r="K23" s="41"/>
      <c r="L23" s="41"/>
      <c r="M23" s="25" t="str">
        <f>IF(K23="","",K23+L23)</f>
        <v/>
      </c>
      <c r="N23" s="41"/>
      <c r="O23" s="109" t="str">
        <f>IF(K23,('Pz-Berechnung'!B22),"")</f>
        <v/>
      </c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7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9.2" customHeight="1">
      <c r="A24" s="40"/>
      <c r="B24" s="41" t="s">
        <v>33</v>
      </c>
      <c r="C24" s="41"/>
      <c r="D24" s="41"/>
      <c r="E24" s="25" t="str">
        <f t="shared" ref="E24:E26" si="4">IF(C24="","",C24+D24)</f>
        <v/>
      </c>
      <c r="F24" s="41"/>
      <c r="G24" s="109" t="str">
        <f>IF(C24,('Pz-Berechnung'!B19),"")</f>
        <v/>
      </c>
      <c r="H24" s="11"/>
      <c r="I24" s="40"/>
      <c r="J24" s="41" t="s">
        <v>33</v>
      </c>
      <c r="K24" s="41"/>
      <c r="L24" s="41"/>
      <c r="M24" s="25" t="str">
        <f t="shared" ref="M24:M26" si="5">IF(K24="","",K24+L24)</f>
        <v/>
      </c>
      <c r="N24" s="41"/>
      <c r="O24" s="109" t="str">
        <f>IF(K24,('Pz-Berechnung'!B23),"")</f>
        <v/>
      </c>
      <c r="Q24" s="42"/>
      <c r="R24" s="42"/>
      <c r="S24" s="42"/>
      <c r="T24" s="42"/>
      <c r="U24" s="42"/>
      <c r="V24" s="42"/>
      <c r="W24" s="42"/>
      <c r="X24" s="42"/>
      <c r="Y24" s="42"/>
      <c r="Z24" s="44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7"/>
      <c r="AL24" s="42"/>
      <c r="AM24" s="42"/>
      <c r="AN24" s="42"/>
      <c r="AO24" s="42"/>
      <c r="AP24" s="42"/>
      <c r="AQ24" s="42"/>
      <c r="AR24" s="42"/>
      <c r="AS24" s="42"/>
      <c r="AT24" s="42"/>
      <c r="AU24" s="44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9.2" customHeight="1">
      <c r="A25" s="40"/>
      <c r="B25" s="41" t="s">
        <v>33</v>
      </c>
      <c r="C25" s="41"/>
      <c r="D25" s="41"/>
      <c r="E25" s="25" t="str">
        <f t="shared" si="4"/>
        <v/>
      </c>
      <c r="F25" s="41"/>
      <c r="G25" s="109" t="str">
        <f>IF(C25,('Pz-Berechnung'!B20),"")</f>
        <v/>
      </c>
      <c r="H25" s="11"/>
      <c r="I25" s="40"/>
      <c r="J25" s="41" t="s">
        <v>33</v>
      </c>
      <c r="K25" s="41"/>
      <c r="L25" s="41"/>
      <c r="M25" s="25" t="str">
        <f t="shared" si="5"/>
        <v/>
      </c>
      <c r="N25" s="41"/>
      <c r="O25" s="109" t="str">
        <f>IF(K25,('Pz-Berechnung'!B24),"")</f>
        <v/>
      </c>
      <c r="Q25" s="42"/>
      <c r="R25" s="42"/>
      <c r="S25" s="42"/>
      <c r="T25" s="42"/>
      <c r="U25" s="42"/>
      <c r="V25" s="42"/>
      <c r="W25" s="42"/>
      <c r="X25" s="42"/>
      <c r="Y25" s="42"/>
      <c r="Z25" s="44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7"/>
      <c r="AL25" s="42"/>
      <c r="AM25" s="42"/>
      <c r="AN25" s="42"/>
      <c r="AO25" s="42"/>
      <c r="AP25" s="42"/>
      <c r="AQ25" s="42"/>
      <c r="AR25" s="42"/>
      <c r="AS25" s="42"/>
      <c r="AT25" s="42"/>
      <c r="AU25" s="44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9.2" customHeight="1" thickBot="1">
      <c r="A26" s="40"/>
      <c r="B26" s="41" t="s">
        <v>33</v>
      </c>
      <c r="C26" s="41"/>
      <c r="D26" s="41"/>
      <c r="E26" s="25" t="str">
        <f t="shared" si="4"/>
        <v/>
      </c>
      <c r="F26" s="41"/>
      <c r="G26" s="109" t="str">
        <f>IF(C26,('Pz-Berechnung'!B21),"")</f>
        <v/>
      </c>
      <c r="H26" s="11"/>
      <c r="I26" s="40"/>
      <c r="J26" s="41" t="s">
        <v>33</v>
      </c>
      <c r="K26" s="41"/>
      <c r="L26" s="41"/>
      <c r="M26" s="39" t="str">
        <f t="shared" si="5"/>
        <v/>
      </c>
      <c r="N26" s="41"/>
      <c r="O26" s="109" t="str">
        <f>IF(K26,('Pz-Berechnung'!B25),"")</f>
        <v/>
      </c>
      <c r="Q26" s="42"/>
      <c r="R26" s="42"/>
      <c r="S26" s="42"/>
      <c r="T26" s="42"/>
      <c r="U26" s="42"/>
      <c r="V26" s="42"/>
      <c r="W26" s="42"/>
      <c r="X26" s="42"/>
      <c r="Y26" s="42"/>
      <c r="Z26" s="44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  <c r="AL26" s="42"/>
      <c r="AM26" s="42"/>
      <c r="AN26" s="42"/>
      <c r="AO26" s="42"/>
      <c r="AP26" s="42"/>
      <c r="AQ26" s="42"/>
      <c r="AR26" s="42"/>
      <c r="AS26" s="42"/>
      <c r="AT26" s="42"/>
      <c r="AU26" s="44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9.2" customHeight="1" thickBot="1">
      <c r="A27" s="132">
        <f>'Pz-Berechnung'!C42</f>
        <v>4.5</v>
      </c>
      <c r="B27" s="133"/>
      <c r="C27" s="26" t="str">
        <f>IF(C23="","",C23+C24+C25+C26)</f>
        <v/>
      </c>
      <c r="D27" s="26" t="str">
        <f>IF(D23="","",D23+D24+D25+D26)</f>
        <v/>
      </c>
      <c r="E27" s="26" t="str">
        <f>IF(X27&gt;0,X27,"")</f>
        <v/>
      </c>
      <c r="F27" s="26" t="str">
        <f>IF(F23="","",F23+F24+F25+F26)</f>
        <v/>
      </c>
      <c r="G27" s="27"/>
      <c r="H27" s="11"/>
      <c r="I27" s="132">
        <f>'Pz-Berechnung'!C43</f>
        <v>4.5</v>
      </c>
      <c r="J27" s="133"/>
      <c r="K27" s="26" t="str">
        <f>IF(K23="","",K23+K24+K25+K26)</f>
        <v/>
      </c>
      <c r="L27" s="26" t="str">
        <f>IF(L23="","",L23+L24+L25+L26)</f>
        <v/>
      </c>
      <c r="M27" s="26" t="str">
        <f>IF(AF27&gt;0,AF27,"")</f>
        <v/>
      </c>
      <c r="N27" s="26" t="str">
        <f>IF(N23="","",N23+N24+N25+N26)</f>
        <v/>
      </c>
      <c r="O27" s="27"/>
      <c r="Q27" s="47"/>
      <c r="R27" s="47"/>
      <c r="S27" s="47"/>
      <c r="T27" s="131" t="str">
        <f>C27</f>
        <v/>
      </c>
      <c r="U27" s="131"/>
      <c r="V27" s="131" t="str">
        <f>D27</f>
        <v/>
      </c>
      <c r="W27" s="131"/>
      <c r="X27" s="131">
        <f>SUM(T27:V27)</f>
        <v>0</v>
      </c>
      <c r="Y27" s="131"/>
      <c r="Z27" s="99"/>
      <c r="AA27" s="47"/>
      <c r="AB27" s="138" t="str">
        <f>K27</f>
        <v/>
      </c>
      <c r="AC27" s="138"/>
      <c r="AD27" s="138" t="str">
        <f>L27</f>
        <v/>
      </c>
      <c r="AE27" s="138"/>
      <c r="AF27" s="138">
        <f>SUM(AB27:AD27)</f>
        <v>0</v>
      </c>
      <c r="AG27" s="138"/>
      <c r="AH27" s="47"/>
      <c r="AI27" s="47"/>
      <c r="AJ27" s="47"/>
      <c r="AK27" s="131">
        <f>SUM(E23:E26)</f>
        <v>0</v>
      </c>
      <c r="AL27" s="131"/>
      <c r="AM27" s="116"/>
      <c r="AN27" s="131">
        <f>SUM(M23:M26)</f>
        <v>0</v>
      </c>
      <c r="AO27" s="131"/>
      <c r="AP27" s="47"/>
      <c r="AQ27" s="47"/>
      <c r="AR27" s="47"/>
      <c r="AS27" s="47"/>
      <c r="AT27" s="47"/>
      <c r="AU27" s="99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s="38" customFormat="1" ht="19.2" customHeight="1" thickBot="1">
      <c r="A28" s="28" t="s">
        <v>10</v>
      </c>
      <c r="B28" s="29"/>
      <c r="C28" s="29"/>
      <c r="D28" s="29"/>
      <c r="E28" s="30"/>
      <c r="F28" s="30"/>
      <c r="G28" s="31"/>
      <c r="H28" s="23"/>
      <c r="I28" s="28" t="s">
        <v>10</v>
      </c>
      <c r="J28" s="29"/>
      <c r="K28" s="29"/>
      <c r="L28" s="29"/>
      <c r="M28" s="30"/>
      <c r="N28" s="30"/>
      <c r="O28" s="31"/>
      <c r="Q28" s="44"/>
      <c r="R28" s="48"/>
      <c r="S28" s="48"/>
      <c r="Z28" s="42"/>
      <c r="AA28" s="48"/>
      <c r="AH28" s="48"/>
      <c r="AI28" s="42"/>
      <c r="AJ28" s="42"/>
      <c r="AK28" s="47"/>
      <c r="AL28" s="44"/>
      <c r="AM28" s="48"/>
      <c r="AN28" s="48"/>
      <c r="AO28" s="48"/>
      <c r="AP28" s="48"/>
      <c r="AQ28" s="48"/>
      <c r="AR28" s="44"/>
      <c r="AS28" s="44"/>
      <c r="AT28" s="44"/>
      <c r="AU28" s="42"/>
      <c r="AV28" s="48"/>
      <c r="AW28" s="48"/>
      <c r="AX28" s="48"/>
      <c r="AY28" s="48"/>
      <c r="AZ28" s="48"/>
      <c r="BA28" s="48"/>
      <c r="BB28" s="48"/>
      <c r="BC28" s="48"/>
      <c r="BD28" s="42"/>
      <c r="BE28" s="42"/>
    </row>
    <row r="29" spans="1:57" ht="19.2" customHeight="1" thickBot="1">
      <c r="A29" s="37"/>
      <c r="B29" s="37"/>
      <c r="C29" s="37"/>
      <c r="D29" s="13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s="17" customFormat="1" ht="19.2" customHeight="1">
      <c r="A30" s="16" t="s">
        <v>6</v>
      </c>
      <c r="B30" s="134"/>
      <c r="C30" s="135"/>
      <c r="D30" s="135"/>
      <c r="E30" s="135"/>
      <c r="F30" s="135"/>
      <c r="G30" s="136"/>
      <c r="I30" s="16" t="s">
        <v>6</v>
      </c>
      <c r="J30" s="134"/>
      <c r="K30" s="135"/>
      <c r="L30" s="135"/>
      <c r="M30" s="135"/>
      <c r="N30" s="135"/>
      <c r="O30" s="136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3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s="33" customFormat="1" ht="19.2" customHeight="1">
      <c r="A31" s="18" t="s">
        <v>7</v>
      </c>
      <c r="B31" s="19" t="s">
        <v>34</v>
      </c>
      <c r="C31" s="19" t="s">
        <v>0</v>
      </c>
      <c r="D31" s="19" t="s">
        <v>4</v>
      </c>
      <c r="E31" s="20" t="s">
        <v>5</v>
      </c>
      <c r="F31" s="21" t="s">
        <v>8</v>
      </c>
      <c r="G31" s="22" t="s">
        <v>9</v>
      </c>
      <c r="H31" s="32"/>
      <c r="I31" s="18" t="s">
        <v>7</v>
      </c>
      <c r="J31" s="19" t="s">
        <v>34</v>
      </c>
      <c r="K31" s="19" t="s">
        <v>0</v>
      </c>
      <c r="L31" s="19" t="s">
        <v>4</v>
      </c>
      <c r="M31" s="20" t="s">
        <v>5</v>
      </c>
      <c r="N31" s="21" t="s">
        <v>8</v>
      </c>
      <c r="O31" s="22" t="s">
        <v>9</v>
      </c>
      <c r="Q31" s="42"/>
      <c r="R31" s="42"/>
      <c r="S31" s="42"/>
      <c r="T31" s="42"/>
      <c r="U31" s="42"/>
      <c r="V31" s="42"/>
      <c r="W31" s="42"/>
      <c r="X31" s="42"/>
      <c r="Y31" s="42"/>
      <c r="Z31" s="44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5"/>
      <c r="AL31" s="42"/>
      <c r="AM31" s="42"/>
      <c r="AN31" s="42"/>
      <c r="AO31" s="42"/>
      <c r="AP31" s="42"/>
      <c r="AQ31" s="42"/>
      <c r="AR31" s="42"/>
      <c r="AS31" s="42"/>
      <c r="AT31" s="42"/>
      <c r="AU31" s="44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9.2" customHeight="1">
      <c r="A32" s="40"/>
      <c r="B32" s="41" t="s">
        <v>33</v>
      </c>
      <c r="C32" s="41"/>
      <c r="D32" s="41"/>
      <c r="E32" s="25" t="str">
        <f>IF(C32="","",C32+D32)</f>
        <v/>
      </c>
      <c r="F32" s="41"/>
      <c r="G32" s="109" t="str">
        <f>IF(C32,('Pz-Berechnung'!B26),"")</f>
        <v/>
      </c>
      <c r="H32" s="11"/>
      <c r="I32" s="40"/>
      <c r="J32" s="41" t="s">
        <v>33</v>
      </c>
      <c r="K32" s="41"/>
      <c r="L32" s="41"/>
      <c r="M32" s="25" t="str">
        <f>IF(K32="","",K32+L32)</f>
        <v/>
      </c>
      <c r="N32" s="41"/>
      <c r="O32" s="109" t="str">
        <f>IF(K32,('Pz-Berechnung'!B30),"")</f>
        <v/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6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9.2" customHeight="1">
      <c r="A33" s="40"/>
      <c r="B33" s="41" t="s">
        <v>33</v>
      </c>
      <c r="C33" s="41"/>
      <c r="D33" s="41"/>
      <c r="E33" s="25" t="str">
        <f t="shared" ref="E33:E35" si="6">IF(C33="","",C33+D33)</f>
        <v/>
      </c>
      <c r="F33" s="41"/>
      <c r="G33" s="109" t="str">
        <f>IF(C33,('Pz-Berechnung'!B27),"")</f>
        <v/>
      </c>
      <c r="H33" s="11"/>
      <c r="I33" s="40"/>
      <c r="J33" s="41" t="s">
        <v>33</v>
      </c>
      <c r="K33" s="41"/>
      <c r="L33" s="41"/>
      <c r="M33" s="25" t="str">
        <f t="shared" ref="M33:M35" si="7">IF(K33="","",K33+L33)</f>
        <v/>
      </c>
      <c r="N33" s="41"/>
      <c r="O33" s="109" t="str">
        <f>IF(K33,('Pz-Berechnung'!B31),"")</f>
        <v/>
      </c>
      <c r="Q33" s="42"/>
      <c r="R33" s="42"/>
      <c r="S33" s="42"/>
      <c r="T33" s="42"/>
      <c r="U33" s="42"/>
      <c r="V33" s="42"/>
      <c r="W33" s="42"/>
      <c r="X33" s="42"/>
      <c r="Y33" s="42"/>
      <c r="Z33" s="44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6"/>
      <c r="AL33" s="42"/>
      <c r="AM33" s="42"/>
      <c r="AN33" s="42"/>
      <c r="AO33" s="42"/>
      <c r="AP33" s="42"/>
      <c r="AQ33" s="42"/>
      <c r="AR33" s="42"/>
      <c r="AS33" s="42"/>
      <c r="AT33" s="42"/>
      <c r="AU33" s="44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9.2" customHeight="1">
      <c r="A34" s="40"/>
      <c r="B34" s="41" t="s">
        <v>33</v>
      </c>
      <c r="C34" s="41"/>
      <c r="D34" s="41"/>
      <c r="E34" s="25" t="str">
        <f t="shared" si="6"/>
        <v/>
      </c>
      <c r="F34" s="41"/>
      <c r="G34" s="109" t="str">
        <f>IF(C34,('Pz-Berechnung'!B28),"")</f>
        <v/>
      </c>
      <c r="H34" s="11"/>
      <c r="I34" s="40"/>
      <c r="J34" s="41" t="s">
        <v>33</v>
      </c>
      <c r="K34" s="41"/>
      <c r="L34" s="41"/>
      <c r="M34" s="25" t="str">
        <f t="shared" si="7"/>
        <v/>
      </c>
      <c r="N34" s="41"/>
      <c r="O34" s="109" t="str">
        <f>IF(K34,('Pz-Berechnung'!B32),"")</f>
        <v/>
      </c>
      <c r="Q34" s="42"/>
      <c r="R34" s="42"/>
      <c r="S34" s="42"/>
      <c r="T34" s="42"/>
      <c r="U34" s="42"/>
      <c r="V34" s="42"/>
      <c r="W34" s="42"/>
      <c r="X34" s="42"/>
      <c r="Y34" s="42"/>
      <c r="Z34" s="44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6"/>
      <c r="AL34" s="42"/>
      <c r="AM34" s="42"/>
      <c r="AN34" s="42"/>
      <c r="AO34" s="42"/>
      <c r="AP34" s="42"/>
      <c r="AQ34" s="42"/>
      <c r="AR34" s="42"/>
      <c r="AS34" s="42"/>
      <c r="AT34" s="42"/>
      <c r="AU34" s="44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9.2" customHeight="1" thickBot="1">
      <c r="A35" s="40"/>
      <c r="B35" s="41" t="s">
        <v>33</v>
      </c>
      <c r="C35" s="41"/>
      <c r="D35" s="41"/>
      <c r="E35" s="25" t="str">
        <f t="shared" si="6"/>
        <v/>
      </c>
      <c r="F35" s="41"/>
      <c r="G35" s="109" t="str">
        <f>IF(C35,('Pz-Berechnung'!B29),"")</f>
        <v/>
      </c>
      <c r="H35" s="11"/>
      <c r="I35" s="40"/>
      <c r="J35" s="41" t="s">
        <v>33</v>
      </c>
      <c r="K35" s="41"/>
      <c r="L35" s="41"/>
      <c r="M35" s="25" t="str">
        <f t="shared" si="7"/>
        <v/>
      </c>
      <c r="N35" s="41"/>
      <c r="O35" s="109" t="str">
        <f>IF(K35,('Pz-Berechnung'!B33),"")</f>
        <v/>
      </c>
      <c r="Q35" s="42"/>
      <c r="R35" s="42"/>
      <c r="S35" s="42"/>
      <c r="T35" s="42"/>
      <c r="U35" s="42"/>
      <c r="V35" s="42"/>
      <c r="W35" s="42"/>
      <c r="X35" s="42"/>
      <c r="Y35" s="42"/>
      <c r="Z35" s="44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6"/>
      <c r="AL35" s="42"/>
      <c r="AM35" s="42"/>
      <c r="AN35" s="42"/>
      <c r="AO35" s="42"/>
      <c r="AP35" s="42"/>
      <c r="AQ35" s="42"/>
      <c r="AR35" s="42"/>
      <c r="AS35" s="42"/>
      <c r="AT35" s="42"/>
      <c r="AU35" s="44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9.2" customHeight="1" thickBot="1">
      <c r="A36" s="132">
        <f>'Pz-Berechnung'!C44</f>
        <v>4.5</v>
      </c>
      <c r="B36" s="133"/>
      <c r="C36" s="26" t="str">
        <f>IF(C32="","",C32+C33+C34+C35)</f>
        <v/>
      </c>
      <c r="D36" s="26" t="str">
        <f>IF(D32="","",D32+D33+D34+D35)</f>
        <v/>
      </c>
      <c r="E36" s="26" t="str">
        <f>IF(X36&gt;0,X36,"")</f>
        <v/>
      </c>
      <c r="F36" s="26" t="str">
        <f>IF(F32="","",F32+F33+F34+F35)</f>
        <v/>
      </c>
      <c r="G36" s="27"/>
      <c r="H36" s="11"/>
      <c r="I36" s="132">
        <f>'Pz-Berechnung'!C45</f>
        <v>4.5</v>
      </c>
      <c r="J36" s="133"/>
      <c r="K36" s="26" t="str">
        <f>IF(K32="","",K32+K33+K34+K35)</f>
        <v/>
      </c>
      <c r="L36" s="26" t="str">
        <f>IF(L32="","",L32+L33+L34+L35)</f>
        <v/>
      </c>
      <c r="M36" s="26" t="str">
        <f>IF(AF36&gt;0,AF36,"")</f>
        <v/>
      </c>
      <c r="N36" s="26" t="str">
        <f>IF(N32="","",N32+N33+N34+N35)</f>
        <v/>
      </c>
      <c r="O36" s="27"/>
      <c r="Q36" s="47"/>
      <c r="R36" s="47"/>
      <c r="S36" s="47"/>
      <c r="T36" s="131" t="str">
        <f>C36</f>
        <v/>
      </c>
      <c r="U36" s="131"/>
      <c r="V36" s="131" t="str">
        <f>D36</f>
        <v/>
      </c>
      <c r="W36" s="131"/>
      <c r="X36" s="131">
        <f>SUM(T36:V36)</f>
        <v>0</v>
      </c>
      <c r="Y36" s="131"/>
      <c r="Z36" s="99"/>
      <c r="AA36" s="47"/>
      <c r="AB36" s="138" t="str">
        <f>K36</f>
        <v/>
      </c>
      <c r="AC36" s="138"/>
      <c r="AD36" s="138" t="str">
        <f>L36</f>
        <v/>
      </c>
      <c r="AE36" s="138"/>
      <c r="AF36" s="138">
        <f>SUM(AB36:AD36)</f>
        <v>0</v>
      </c>
      <c r="AG36" s="138"/>
      <c r="AH36" s="47"/>
      <c r="AI36" s="47"/>
      <c r="AJ36" s="47"/>
      <c r="AK36" s="129">
        <f>SUM(E32:E35)</f>
        <v>0</v>
      </c>
      <c r="AL36" s="130"/>
      <c r="AM36" s="120"/>
      <c r="AN36" s="129">
        <f>SUM(M32:M35)</f>
        <v>0</v>
      </c>
      <c r="AO36" s="130"/>
      <c r="AP36" s="47"/>
      <c r="AQ36" s="47"/>
      <c r="AR36" s="47"/>
      <c r="AS36" s="47"/>
      <c r="AT36" s="47"/>
      <c r="AU36" s="99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s="33" customFormat="1" ht="19.2" customHeight="1" thickBot="1">
      <c r="A37" s="28" t="s">
        <v>10</v>
      </c>
      <c r="B37" s="29"/>
      <c r="C37" s="29"/>
      <c r="D37" s="29"/>
      <c r="E37" s="30"/>
      <c r="F37" s="30"/>
      <c r="G37" s="31"/>
      <c r="H37" s="32"/>
      <c r="I37" s="28" t="s">
        <v>10</v>
      </c>
      <c r="J37" s="29"/>
      <c r="K37" s="29"/>
      <c r="L37" s="29"/>
      <c r="M37" s="30"/>
      <c r="N37" s="30"/>
      <c r="O37" s="31"/>
      <c r="Q37" s="44"/>
      <c r="R37" s="48"/>
      <c r="S37" s="48"/>
      <c r="Z37" s="42"/>
      <c r="AA37" s="48"/>
      <c r="AB37" s="139"/>
      <c r="AC37" s="139"/>
      <c r="AD37" s="139"/>
      <c r="AE37" s="139"/>
      <c r="AF37" s="139"/>
      <c r="AG37" s="139"/>
      <c r="AH37" s="48"/>
      <c r="AI37" s="42"/>
      <c r="AJ37" s="42"/>
      <c r="AK37" s="45"/>
      <c r="AL37" s="44"/>
      <c r="AM37" s="48"/>
      <c r="AN37" s="48"/>
      <c r="AO37" s="48"/>
      <c r="AP37" s="48"/>
      <c r="AQ37" s="48"/>
      <c r="AR37" s="44"/>
      <c r="AS37" s="44"/>
      <c r="AT37" s="44"/>
      <c r="AU37" s="42"/>
      <c r="AV37" s="48"/>
      <c r="AW37" s="48"/>
      <c r="AX37" s="48"/>
      <c r="AY37" s="48"/>
      <c r="AZ37" s="48"/>
      <c r="BA37" s="48"/>
      <c r="BB37" s="48"/>
      <c r="BC37" s="48"/>
      <c r="BD37" s="42"/>
      <c r="BE37" s="42"/>
    </row>
    <row r="38" spans="1:57" s="33" customFormat="1" ht="13.8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1:57" ht="10.199999999999999" customHeight="1">
      <c r="A39" s="117" t="s">
        <v>11</v>
      </c>
    </row>
    <row r="40" spans="1:57" ht="10.199999999999999" customHeight="1">
      <c r="A40" s="117" t="s">
        <v>35</v>
      </c>
    </row>
  </sheetData>
  <sheetProtection password="DC27" sheet="1" objects="1" scenarios="1" selectLockedCells="1"/>
  <mergeCells count="52">
    <mergeCell ref="AF27:AG27"/>
    <mergeCell ref="T36:U36"/>
    <mergeCell ref="V36:W36"/>
    <mergeCell ref="X36:Y36"/>
    <mergeCell ref="AB37:AC37"/>
    <mergeCell ref="AD37:AE37"/>
    <mergeCell ref="AF37:AG37"/>
    <mergeCell ref="T27:U27"/>
    <mergeCell ref="V27:W27"/>
    <mergeCell ref="X27:Y27"/>
    <mergeCell ref="AB27:AC27"/>
    <mergeCell ref="AD27:AE27"/>
    <mergeCell ref="AB36:AC36"/>
    <mergeCell ref="AD36:AE36"/>
    <mergeCell ref="AF36:AG36"/>
    <mergeCell ref="AF9:AG9"/>
    <mergeCell ref="T18:U18"/>
    <mergeCell ref="V18:W18"/>
    <mergeCell ref="X18:Y18"/>
    <mergeCell ref="AB18:AC18"/>
    <mergeCell ref="AD18:AE18"/>
    <mergeCell ref="AF18:AG18"/>
    <mergeCell ref="T9:U9"/>
    <mergeCell ref="V9:W9"/>
    <mergeCell ref="X9:Y9"/>
    <mergeCell ref="AB9:AC9"/>
    <mergeCell ref="AD9:AE9"/>
    <mergeCell ref="A1:O1"/>
    <mergeCell ref="A27:B27"/>
    <mergeCell ref="I27:J27"/>
    <mergeCell ref="B3:G3"/>
    <mergeCell ref="J3:O3"/>
    <mergeCell ref="B12:G12"/>
    <mergeCell ref="J12:O12"/>
    <mergeCell ref="B21:G21"/>
    <mergeCell ref="J21:O21"/>
    <mergeCell ref="A36:B36"/>
    <mergeCell ref="A9:B9"/>
    <mergeCell ref="I9:J9"/>
    <mergeCell ref="A18:B18"/>
    <mergeCell ref="I18:J18"/>
    <mergeCell ref="B30:G30"/>
    <mergeCell ref="J30:O30"/>
    <mergeCell ref="I36:J36"/>
    <mergeCell ref="AK36:AL36"/>
    <mergeCell ref="AK9:AL9"/>
    <mergeCell ref="AN9:AO9"/>
    <mergeCell ref="AK18:AL18"/>
    <mergeCell ref="AN18:AO18"/>
    <mergeCell ref="AK27:AL27"/>
    <mergeCell ref="AN27:AO27"/>
    <mergeCell ref="AN36:AO36"/>
  </mergeCells>
  <phoneticPr fontId="3" type="noConversion"/>
  <conditionalFormatting sqref="C32:C35 C23:C26 K23:K26 C14:C17 K14:K17 C5:C8 K5:K8 K32:K35">
    <cfRule type="cellIs" dxfId="4" priority="345" operator="greaterThan">
      <formula>359</formula>
    </cfRule>
  </conditionalFormatting>
  <conditionalFormatting sqref="D32:D35 D23:D26 L23:L26 D14:D17 L14:L17 D5:D8 L5:L8 L32:L35">
    <cfRule type="cellIs" dxfId="3" priority="344" operator="greaterThan">
      <formula>179</formula>
    </cfRule>
  </conditionalFormatting>
  <conditionalFormatting sqref="F32:F35 F23:F26 N23:N26 N14:N17 F14:F17 F5:F8 N5:N8 N32:N35">
    <cfRule type="cellIs" dxfId="2" priority="343" operator="lessThan">
      <formula>1</formula>
    </cfRule>
  </conditionalFormatting>
  <conditionalFormatting sqref="E32:E35 E23:E26 M23:M26 E14:E17 M14:M17 E5:E8 M5:M8 M32:M35">
    <cfRule type="cellIs" dxfId="1" priority="6" operator="greaterThan">
      <formula>539</formula>
    </cfRule>
    <cfRule type="cellIs" dxfId="0" priority="346" operator="between">
      <formula>480</formula>
      <formula>539</formula>
    </cfRule>
  </conditionalFormatting>
  <pageMargins left="0.59055118110236227" right="0.39370078740157483" top="0.78740157480314965" bottom="0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49"/>
  <sheetViews>
    <sheetView workbookViewId="0">
      <selection sqref="A1:AT1"/>
    </sheetView>
  </sheetViews>
  <sheetFormatPr baseColWidth="10" defaultColWidth="11.44140625" defaultRowHeight="13.2"/>
  <cols>
    <col min="1" max="46" width="1.88671875" style="62" customWidth="1"/>
    <col min="47" max="69" width="5.44140625" style="62" customWidth="1"/>
    <col min="70" max="16384" width="11.44140625" style="62"/>
  </cols>
  <sheetData>
    <row r="1" spans="1:46" ht="21" customHeight="1">
      <c r="A1" s="157" t="str">
        <f>Spielbericht!A1</f>
        <v>Kreiskeglerverein Mittleres Erzgebirge e. V. - Turnier Nr. 00 vom 00.00.0000 in 0000000000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</row>
    <row r="2" spans="1:46" ht="15" customHeight="1"/>
    <row r="3" spans="1:46" ht="15" customHeight="1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92"/>
      <c r="P3" s="92"/>
      <c r="Q3" s="92"/>
      <c r="R3" s="92"/>
    </row>
    <row r="4" spans="1:46" ht="15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2"/>
      <c r="P4" s="92"/>
      <c r="Q4" s="92"/>
      <c r="R4" s="92"/>
    </row>
    <row r="5" spans="1:46" ht="24" customHeight="1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</row>
    <row r="6" spans="1:46" ht="24" customHeight="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</row>
    <row r="7" spans="1:46" s="91" customFormat="1" ht="24" customHeight="1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</row>
    <row r="8" spans="1:46" s="91" customFormat="1" ht="24" customHeight="1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</row>
    <row r="9" spans="1:46" s="84" customFormat="1" ht="12" customHeight="1">
      <c r="A9" s="87"/>
      <c r="B9" s="88"/>
      <c r="C9" s="88"/>
      <c r="D9" s="88"/>
      <c r="F9" s="85"/>
      <c r="G9" s="85"/>
      <c r="H9" s="85"/>
      <c r="I9" s="87"/>
      <c r="J9" s="86"/>
      <c r="K9" s="86"/>
      <c r="L9" s="86"/>
      <c r="M9" s="85"/>
      <c r="N9" s="85"/>
      <c r="O9" s="85"/>
      <c r="P9" s="85"/>
      <c r="Q9" s="85"/>
      <c r="R9" s="85"/>
    </row>
    <row r="10" spans="1:46" s="89" customFormat="1" ht="12" customHeight="1">
      <c r="A10" s="90" t="s">
        <v>31</v>
      </c>
      <c r="I10" s="90"/>
    </row>
    <row r="11" spans="1:46" s="84" customFormat="1" ht="12" customHeight="1" thickBot="1">
      <c r="A11" s="87"/>
      <c r="B11" s="88"/>
      <c r="C11" s="88"/>
      <c r="D11" s="88"/>
      <c r="F11" s="85"/>
      <c r="G11" s="85"/>
      <c r="H11" s="85"/>
      <c r="I11" s="87"/>
      <c r="J11" s="86"/>
      <c r="K11" s="86"/>
      <c r="L11" s="86"/>
      <c r="M11" s="85"/>
      <c r="N11" s="85"/>
      <c r="O11" s="85"/>
      <c r="P11" s="85"/>
      <c r="Q11" s="85"/>
      <c r="R11" s="85"/>
    </row>
    <row r="12" spans="1:46" ht="18" customHeight="1">
      <c r="A12" s="167" t="s">
        <v>30</v>
      </c>
      <c r="B12" s="168"/>
      <c r="C12" s="169" t="s">
        <v>22</v>
      </c>
      <c r="D12" s="170"/>
      <c r="E12" s="170"/>
      <c r="F12" s="170"/>
      <c r="G12" s="170"/>
      <c r="H12" s="170"/>
      <c r="I12" s="170"/>
      <c r="J12" s="170"/>
      <c r="K12" s="171"/>
      <c r="L12" s="140"/>
      <c r="M12" s="141"/>
      <c r="N12" s="141"/>
      <c r="O12" s="141"/>
      <c r="P12" s="141"/>
      <c r="Q12" s="141"/>
      <c r="R12" s="141"/>
      <c r="S12" s="141"/>
      <c r="T12" s="141"/>
      <c r="U12" s="141"/>
      <c r="V12" s="142"/>
      <c r="Y12" s="167" t="s">
        <v>29</v>
      </c>
      <c r="Z12" s="168"/>
      <c r="AA12" s="169" t="s">
        <v>22</v>
      </c>
      <c r="AB12" s="170"/>
      <c r="AC12" s="170"/>
      <c r="AD12" s="170"/>
      <c r="AE12" s="170"/>
      <c r="AF12" s="170"/>
      <c r="AG12" s="170"/>
      <c r="AH12" s="170"/>
      <c r="AI12" s="171"/>
      <c r="AJ12" s="140"/>
      <c r="AK12" s="141"/>
      <c r="AL12" s="141"/>
      <c r="AM12" s="141"/>
      <c r="AN12" s="141"/>
      <c r="AO12" s="141"/>
      <c r="AP12" s="141"/>
      <c r="AQ12" s="141"/>
      <c r="AR12" s="141"/>
      <c r="AS12" s="141"/>
      <c r="AT12" s="142"/>
    </row>
    <row r="13" spans="1:46" s="68" customFormat="1" ht="18" customHeight="1">
      <c r="A13" s="143" t="s">
        <v>2</v>
      </c>
      <c r="B13" s="144"/>
      <c r="C13" s="144"/>
      <c r="D13" s="144"/>
      <c r="E13" s="144"/>
      <c r="F13" s="144"/>
      <c r="G13" s="145"/>
      <c r="H13" s="146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8"/>
      <c r="Y13" s="143" t="s">
        <v>2</v>
      </c>
      <c r="Z13" s="144"/>
      <c r="AA13" s="144"/>
      <c r="AB13" s="144"/>
      <c r="AC13" s="144"/>
      <c r="AD13" s="144"/>
      <c r="AE13" s="145"/>
      <c r="AF13" s="146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8"/>
    </row>
    <row r="14" spans="1:46" s="68" customFormat="1" ht="18" customHeight="1">
      <c r="A14" s="162" t="s">
        <v>21</v>
      </c>
      <c r="B14" s="163"/>
      <c r="C14" s="163"/>
      <c r="D14" s="164"/>
      <c r="E14" s="146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8"/>
      <c r="Y14" s="162" t="s">
        <v>21</v>
      </c>
      <c r="Z14" s="163"/>
      <c r="AA14" s="163"/>
      <c r="AB14" s="16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8"/>
    </row>
    <row r="15" spans="1:46" s="68" customFormat="1" ht="18" customHeight="1">
      <c r="A15" s="143" t="s">
        <v>20</v>
      </c>
      <c r="B15" s="144"/>
      <c r="C15" s="144"/>
      <c r="D15" s="144"/>
      <c r="E15" s="155"/>
      <c r="F15" s="155"/>
      <c r="G15" s="155"/>
      <c r="H15" s="155"/>
      <c r="I15" s="155"/>
      <c r="J15" s="155"/>
      <c r="K15" s="155"/>
      <c r="L15" s="155"/>
      <c r="M15" s="156"/>
      <c r="N15" s="146"/>
      <c r="O15" s="147"/>
      <c r="P15" s="147"/>
      <c r="Q15" s="147"/>
      <c r="R15" s="147"/>
      <c r="S15" s="147"/>
      <c r="T15" s="147"/>
      <c r="U15" s="147"/>
      <c r="V15" s="148"/>
      <c r="Y15" s="143" t="s">
        <v>20</v>
      </c>
      <c r="Z15" s="144"/>
      <c r="AA15" s="144"/>
      <c r="AB15" s="144"/>
      <c r="AC15" s="155"/>
      <c r="AD15" s="155"/>
      <c r="AE15" s="155"/>
      <c r="AF15" s="155"/>
      <c r="AG15" s="155"/>
      <c r="AH15" s="155"/>
      <c r="AI15" s="155"/>
      <c r="AJ15" s="155"/>
      <c r="AK15" s="156"/>
      <c r="AL15" s="146"/>
      <c r="AM15" s="147"/>
      <c r="AN15" s="147"/>
      <c r="AO15" s="147"/>
      <c r="AP15" s="147"/>
      <c r="AQ15" s="147"/>
      <c r="AR15" s="147"/>
      <c r="AS15" s="147"/>
      <c r="AT15" s="148"/>
    </row>
    <row r="16" spans="1:46" s="68" customFormat="1" ht="18" customHeight="1">
      <c r="A16" s="143" t="s">
        <v>19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5"/>
      <c r="L16" s="146"/>
      <c r="M16" s="160"/>
      <c r="N16" s="161" t="s">
        <v>18</v>
      </c>
      <c r="O16" s="155"/>
      <c r="P16" s="155"/>
      <c r="Q16" s="155"/>
      <c r="R16" s="155"/>
      <c r="S16" s="155"/>
      <c r="T16" s="155"/>
      <c r="U16" s="156"/>
      <c r="V16" s="79"/>
      <c r="Y16" s="143" t="s">
        <v>19</v>
      </c>
      <c r="Z16" s="144"/>
      <c r="AA16" s="144"/>
      <c r="AB16" s="144"/>
      <c r="AC16" s="144"/>
      <c r="AD16" s="144"/>
      <c r="AE16" s="144"/>
      <c r="AF16" s="144"/>
      <c r="AG16" s="144"/>
      <c r="AH16" s="144"/>
      <c r="AI16" s="145"/>
      <c r="AJ16" s="146"/>
      <c r="AK16" s="160"/>
      <c r="AL16" s="161" t="s">
        <v>18</v>
      </c>
      <c r="AM16" s="155"/>
      <c r="AN16" s="155"/>
      <c r="AO16" s="155"/>
      <c r="AP16" s="155"/>
      <c r="AQ16" s="155"/>
      <c r="AR16" s="155"/>
      <c r="AS16" s="156"/>
      <c r="AT16" s="79"/>
    </row>
    <row r="17" spans="1:46" s="68" customFormat="1" ht="18" customHeight="1" thickBot="1">
      <c r="A17" s="149" t="s">
        <v>17</v>
      </c>
      <c r="B17" s="150"/>
      <c r="C17" s="150"/>
      <c r="D17" s="150"/>
      <c r="E17" s="150"/>
      <c r="F17" s="151"/>
      <c r="G17" s="152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4"/>
      <c r="Y17" s="149" t="s">
        <v>17</v>
      </c>
      <c r="Z17" s="150"/>
      <c r="AA17" s="150"/>
      <c r="AB17" s="150"/>
      <c r="AC17" s="150"/>
      <c r="AD17" s="151"/>
      <c r="AE17" s="152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4"/>
    </row>
    <row r="18" spans="1:46" s="72" customFormat="1" ht="18" customHeight="1" thickBot="1">
      <c r="A18" s="74"/>
      <c r="B18" s="73"/>
      <c r="C18" s="73"/>
      <c r="D18" s="73"/>
      <c r="I18" s="74"/>
      <c r="J18" s="73"/>
      <c r="K18" s="73"/>
      <c r="L18" s="73"/>
    </row>
    <row r="19" spans="1:46" s="68" customFormat="1" ht="18" customHeight="1">
      <c r="A19" s="167" t="s">
        <v>28</v>
      </c>
      <c r="B19" s="168"/>
      <c r="C19" s="169" t="s">
        <v>22</v>
      </c>
      <c r="D19" s="170"/>
      <c r="E19" s="170"/>
      <c r="F19" s="170"/>
      <c r="G19" s="170"/>
      <c r="H19" s="170"/>
      <c r="I19" s="170"/>
      <c r="J19" s="170"/>
      <c r="K19" s="171"/>
      <c r="L19" s="140"/>
      <c r="M19" s="141"/>
      <c r="N19" s="141"/>
      <c r="O19" s="141"/>
      <c r="P19" s="141"/>
      <c r="Q19" s="141"/>
      <c r="R19" s="141"/>
      <c r="S19" s="141"/>
      <c r="T19" s="141"/>
      <c r="U19" s="141"/>
      <c r="V19" s="142"/>
      <c r="Y19" s="167" t="s">
        <v>27</v>
      </c>
      <c r="Z19" s="168"/>
      <c r="AA19" s="169" t="s">
        <v>22</v>
      </c>
      <c r="AB19" s="170"/>
      <c r="AC19" s="170"/>
      <c r="AD19" s="170"/>
      <c r="AE19" s="170"/>
      <c r="AF19" s="170"/>
      <c r="AG19" s="170"/>
      <c r="AH19" s="170"/>
      <c r="AI19" s="171"/>
      <c r="AJ19" s="140"/>
      <c r="AK19" s="141"/>
      <c r="AL19" s="141"/>
      <c r="AM19" s="141"/>
      <c r="AN19" s="141"/>
      <c r="AO19" s="141"/>
      <c r="AP19" s="141"/>
      <c r="AQ19" s="141"/>
      <c r="AR19" s="141"/>
      <c r="AS19" s="141"/>
      <c r="AT19" s="142"/>
    </row>
    <row r="20" spans="1:46" s="68" customFormat="1" ht="18" customHeight="1">
      <c r="A20" s="143" t="s">
        <v>2</v>
      </c>
      <c r="B20" s="144"/>
      <c r="C20" s="144"/>
      <c r="D20" s="144"/>
      <c r="E20" s="144"/>
      <c r="F20" s="144"/>
      <c r="G20" s="145"/>
      <c r="H20" s="146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8"/>
      <c r="Y20" s="143" t="s">
        <v>2</v>
      </c>
      <c r="Z20" s="144"/>
      <c r="AA20" s="144"/>
      <c r="AB20" s="144"/>
      <c r="AC20" s="144"/>
      <c r="AD20" s="144"/>
      <c r="AE20" s="145"/>
      <c r="AF20" s="146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8"/>
    </row>
    <row r="21" spans="1:46" s="68" customFormat="1" ht="18" customHeight="1">
      <c r="A21" s="162" t="s">
        <v>21</v>
      </c>
      <c r="B21" s="163"/>
      <c r="C21" s="163"/>
      <c r="D21" s="164"/>
      <c r="E21" s="146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8"/>
      <c r="Y21" s="162" t="s">
        <v>21</v>
      </c>
      <c r="Z21" s="163"/>
      <c r="AA21" s="163"/>
      <c r="AB21" s="164"/>
      <c r="AC21" s="146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8"/>
    </row>
    <row r="22" spans="1:46" s="68" customFormat="1" ht="18" customHeight="1">
      <c r="A22" s="143" t="s">
        <v>20</v>
      </c>
      <c r="B22" s="144"/>
      <c r="C22" s="144"/>
      <c r="D22" s="144"/>
      <c r="E22" s="155"/>
      <c r="F22" s="155"/>
      <c r="G22" s="155"/>
      <c r="H22" s="155"/>
      <c r="I22" s="155"/>
      <c r="J22" s="155"/>
      <c r="K22" s="155"/>
      <c r="L22" s="155"/>
      <c r="M22" s="156"/>
      <c r="N22" s="146"/>
      <c r="O22" s="147"/>
      <c r="P22" s="147"/>
      <c r="Q22" s="147"/>
      <c r="R22" s="147"/>
      <c r="S22" s="147"/>
      <c r="T22" s="147"/>
      <c r="U22" s="147"/>
      <c r="V22" s="148"/>
      <c r="Y22" s="143" t="s">
        <v>20</v>
      </c>
      <c r="Z22" s="144"/>
      <c r="AA22" s="144"/>
      <c r="AB22" s="144"/>
      <c r="AC22" s="155"/>
      <c r="AD22" s="155"/>
      <c r="AE22" s="155"/>
      <c r="AF22" s="155"/>
      <c r="AG22" s="155"/>
      <c r="AH22" s="155"/>
      <c r="AI22" s="155"/>
      <c r="AJ22" s="155"/>
      <c r="AK22" s="156"/>
      <c r="AL22" s="146"/>
      <c r="AM22" s="147"/>
      <c r="AN22" s="147"/>
      <c r="AO22" s="147"/>
      <c r="AP22" s="147"/>
      <c r="AQ22" s="147"/>
      <c r="AR22" s="147"/>
      <c r="AS22" s="147"/>
      <c r="AT22" s="148"/>
    </row>
    <row r="23" spans="1:46" s="68" customFormat="1" ht="18" customHeight="1">
      <c r="A23" s="143" t="s">
        <v>19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  <c r="L23" s="146"/>
      <c r="M23" s="160"/>
      <c r="N23" s="161" t="s">
        <v>18</v>
      </c>
      <c r="O23" s="155"/>
      <c r="P23" s="155"/>
      <c r="Q23" s="155"/>
      <c r="R23" s="155"/>
      <c r="S23" s="155"/>
      <c r="T23" s="155"/>
      <c r="U23" s="156"/>
      <c r="V23" s="79"/>
      <c r="Y23" s="143" t="s">
        <v>19</v>
      </c>
      <c r="Z23" s="144"/>
      <c r="AA23" s="144"/>
      <c r="AB23" s="144"/>
      <c r="AC23" s="144"/>
      <c r="AD23" s="144"/>
      <c r="AE23" s="144"/>
      <c r="AF23" s="144"/>
      <c r="AG23" s="144"/>
      <c r="AH23" s="144"/>
      <c r="AI23" s="145"/>
      <c r="AJ23" s="146"/>
      <c r="AK23" s="160"/>
      <c r="AL23" s="161" t="s">
        <v>18</v>
      </c>
      <c r="AM23" s="155"/>
      <c r="AN23" s="155"/>
      <c r="AO23" s="155"/>
      <c r="AP23" s="155"/>
      <c r="AQ23" s="155"/>
      <c r="AR23" s="155"/>
      <c r="AS23" s="156"/>
      <c r="AT23" s="79"/>
    </row>
    <row r="24" spans="1:46" s="68" customFormat="1" ht="18" customHeight="1" thickBot="1">
      <c r="A24" s="149" t="s">
        <v>17</v>
      </c>
      <c r="B24" s="150"/>
      <c r="C24" s="150"/>
      <c r="D24" s="150"/>
      <c r="E24" s="150"/>
      <c r="F24" s="151"/>
      <c r="G24" s="152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4"/>
      <c r="Y24" s="149" t="s">
        <v>17</v>
      </c>
      <c r="Z24" s="150"/>
      <c r="AA24" s="150"/>
      <c r="AB24" s="150"/>
      <c r="AC24" s="150"/>
      <c r="AD24" s="151"/>
      <c r="AE24" s="152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4"/>
    </row>
    <row r="25" spans="1:46" s="68" customFormat="1" ht="18" customHeight="1" thickBot="1">
      <c r="A25" s="82"/>
      <c r="B25" s="81"/>
      <c r="C25" s="81"/>
      <c r="D25" s="81"/>
      <c r="E25" s="80"/>
      <c r="I25" s="70"/>
      <c r="J25" s="69"/>
      <c r="K25" s="69"/>
      <c r="L25" s="69"/>
    </row>
    <row r="26" spans="1:46" s="68" customFormat="1" ht="18" customHeight="1">
      <c r="A26" s="167" t="s">
        <v>26</v>
      </c>
      <c r="B26" s="168"/>
      <c r="C26" s="169" t="s">
        <v>22</v>
      </c>
      <c r="D26" s="170"/>
      <c r="E26" s="170"/>
      <c r="F26" s="170"/>
      <c r="G26" s="170"/>
      <c r="H26" s="170"/>
      <c r="I26" s="170"/>
      <c r="J26" s="170"/>
      <c r="K26" s="171"/>
      <c r="L26" s="140"/>
      <c r="M26" s="141"/>
      <c r="N26" s="141"/>
      <c r="O26" s="141"/>
      <c r="P26" s="141"/>
      <c r="Q26" s="141"/>
      <c r="R26" s="141"/>
      <c r="S26" s="141"/>
      <c r="T26" s="141"/>
      <c r="U26" s="141"/>
      <c r="V26" s="142"/>
      <c r="Y26" s="167" t="s">
        <v>25</v>
      </c>
      <c r="Z26" s="168"/>
      <c r="AA26" s="169" t="s">
        <v>22</v>
      </c>
      <c r="AB26" s="170"/>
      <c r="AC26" s="170"/>
      <c r="AD26" s="170"/>
      <c r="AE26" s="170"/>
      <c r="AF26" s="170"/>
      <c r="AG26" s="170"/>
      <c r="AH26" s="170"/>
      <c r="AI26" s="171"/>
      <c r="AJ26" s="140"/>
      <c r="AK26" s="141"/>
      <c r="AL26" s="141"/>
      <c r="AM26" s="141"/>
      <c r="AN26" s="141"/>
      <c r="AO26" s="141"/>
      <c r="AP26" s="141"/>
      <c r="AQ26" s="141"/>
      <c r="AR26" s="141"/>
      <c r="AS26" s="141"/>
      <c r="AT26" s="142"/>
    </row>
    <row r="27" spans="1:46" s="68" customFormat="1" ht="18" customHeight="1">
      <c r="A27" s="143" t="s">
        <v>2</v>
      </c>
      <c r="B27" s="144"/>
      <c r="C27" s="144"/>
      <c r="D27" s="144"/>
      <c r="E27" s="144"/>
      <c r="F27" s="144"/>
      <c r="G27" s="145"/>
      <c r="H27" s="146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8"/>
      <c r="Y27" s="143" t="s">
        <v>2</v>
      </c>
      <c r="Z27" s="144"/>
      <c r="AA27" s="144"/>
      <c r="AB27" s="144"/>
      <c r="AC27" s="144"/>
      <c r="AD27" s="144"/>
      <c r="AE27" s="145"/>
      <c r="AF27" s="146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8"/>
    </row>
    <row r="28" spans="1:46" s="68" customFormat="1" ht="18" customHeight="1">
      <c r="A28" s="162" t="s">
        <v>21</v>
      </c>
      <c r="B28" s="163"/>
      <c r="C28" s="163"/>
      <c r="D28" s="164"/>
      <c r="E28" s="146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8"/>
      <c r="Y28" s="162" t="s">
        <v>21</v>
      </c>
      <c r="Z28" s="163"/>
      <c r="AA28" s="163"/>
      <c r="AB28" s="164"/>
      <c r="AC28" s="146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8"/>
    </row>
    <row r="29" spans="1:46" s="83" customFormat="1" ht="18" customHeight="1">
      <c r="A29" s="143" t="s">
        <v>20</v>
      </c>
      <c r="B29" s="144"/>
      <c r="C29" s="144"/>
      <c r="D29" s="144"/>
      <c r="E29" s="155"/>
      <c r="F29" s="155"/>
      <c r="G29" s="155"/>
      <c r="H29" s="155"/>
      <c r="I29" s="155"/>
      <c r="J29" s="155"/>
      <c r="K29" s="155"/>
      <c r="L29" s="155"/>
      <c r="M29" s="156"/>
      <c r="N29" s="146"/>
      <c r="O29" s="147"/>
      <c r="P29" s="147"/>
      <c r="Q29" s="147"/>
      <c r="R29" s="147"/>
      <c r="S29" s="147"/>
      <c r="T29" s="147"/>
      <c r="U29" s="147"/>
      <c r="V29" s="148"/>
      <c r="Y29" s="143" t="s">
        <v>20</v>
      </c>
      <c r="Z29" s="144"/>
      <c r="AA29" s="144"/>
      <c r="AB29" s="144"/>
      <c r="AC29" s="155"/>
      <c r="AD29" s="155"/>
      <c r="AE29" s="155"/>
      <c r="AF29" s="155"/>
      <c r="AG29" s="155"/>
      <c r="AH29" s="155"/>
      <c r="AI29" s="155"/>
      <c r="AJ29" s="155"/>
      <c r="AK29" s="156"/>
      <c r="AL29" s="146"/>
      <c r="AM29" s="147"/>
      <c r="AN29" s="147"/>
      <c r="AO29" s="147"/>
      <c r="AP29" s="147"/>
      <c r="AQ29" s="147"/>
      <c r="AR29" s="147"/>
      <c r="AS29" s="147"/>
      <c r="AT29" s="148"/>
    </row>
    <row r="30" spans="1:46" s="68" customFormat="1" ht="18" customHeight="1">
      <c r="A30" s="143" t="s">
        <v>19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  <c r="L30" s="146"/>
      <c r="M30" s="160"/>
      <c r="N30" s="161" t="s">
        <v>18</v>
      </c>
      <c r="O30" s="155"/>
      <c r="P30" s="155"/>
      <c r="Q30" s="155"/>
      <c r="R30" s="155"/>
      <c r="S30" s="155"/>
      <c r="T30" s="155"/>
      <c r="U30" s="156"/>
      <c r="V30" s="79"/>
      <c r="Y30" s="143" t="s">
        <v>19</v>
      </c>
      <c r="Z30" s="144"/>
      <c r="AA30" s="144"/>
      <c r="AB30" s="144"/>
      <c r="AC30" s="144"/>
      <c r="AD30" s="144"/>
      <c r="AE30" s="144"/>
      <c r="AF30" s="144"/>
      <c r="AG30" s="144"/>
      <c r="AH30" s="144"/>
      <c r="AI30" s="145"/>
      <c r="AJ30" s="146"/>
      <c r="AK30" s="160"/>
      <c r="AL30" s="161" t="s">
        <v>18</v>
      </c>
      <c r="AM30" s="155"/>
      <c r="AN30" s="155"/>
      <c r="AO30" s="155"/>
      <c r="AP30" s="155"/>
      <c r="AQ30" s="155"/>
      <c r="AR30" s="155"/>
      <c r="AS30" s="156"/>
      <c r="AT30" s="79"/>
    </row>
    <row r="31" spans="1:46" s="68" customFormat="1" ht="18" customHeight="1" thickBot="1">
      <c r="A31" s="149" t="s">
        <v>17</v>
      </c>
      <c r="B31" s="150"/>
      <c r="C31" s="150"/>
      <c r="D31" s="150"/>
      <c r="E31" s="150"/>
      <c r="F31" s="151"/>
      <c r="G31" s="152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4"/>
      <c r="Y31" s="149" t="s">
        <v>17</v>
      </c>
      <c r="Z31" s="150"/>
      <c r="AA31" s="150"/>
      <c r="AB31" s="150"/>
      <c r="AC31" s="150"/>
      <c r="AD31" s="151"/>
      <c r="AE31" s="152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4"/>
    </row>
    <row r="32" spans="1:46" s="68" customFormat="1" ht="18" customHeight="1" thickBot="1">
      <c r="A32" s="82"/>
      <c r="B32" s="81"/>
      <c r="C32" s="81"/>
      <c r="D32" s="81"/>
      <c r="E32" s="80"/>
      <c r="I32" s="70"/>
      <c r="J32" s="69"/>
      <c r="K32" s="69"/>
      <c r="L32" s="69"/>
    </row>
    <row r="33" spans="1:46" s="68" customFormat="1" ht="18" customHeight="1">
      <c r="A33" s="167" t="s">
        <v>24</v>
      </c>
      <c r="B33" s="168"/>
      <c r="C33" s="169" t="s">
        <v>22</v>
      </c>
      <c r="D33" s="170"/>
      <c r="E33" s="170"/>
      <c r="F33" s="170"/>
      <c r="G33" s="170"/>
      <c r="H33" s="170"/>
      <c r="I33" s="170"/>
      <c r="J33" s="170"/>
      <c r="K33" s="171"/>
      <c r="L33" s="140"/>
      <c r="M33" s="141"/>
      <c r="N33" s="141"/>
      <c r="O33" s="141"/>
      <c r="P33" s="141"/>
      <c r="Q33" s="141"/>
      <c r="R33" s="141"/>
      <c r="S33" s="141"/>
      <c r="T33" s="141"/>
      <c r="U33" s="141"/>
      <c r="V33" s="142"/>
      <c r="Y33" s="167" t="s">
        <v>23</v>
      </c>
      <c r="Z33" s="168"/>
      <c r="AA33" s="169" t="s">
        <v>22</v>
      </c>
      <c r="AB33" s="170"/>
      <c r="AC33" s="170"/>
      <c r="AD33" s="170"/>
      <c r="AE33" s="170"/>
      <c r="AF33" s="170"/>
      <c r="AG33" s="170"/>
      <c r="AH33" s="170"/>
      <c r="AI33" s="171"/>
      <c r="AJ33" s="140"/>
      <c r="AK33" s="141"/>
      <c r="AL33" s="141"/>
      <c r="AM33" s="141"/>
      <c r="AN33" s="141"/>
      <c r="AO33" s="141"/>
      <c r="AP33" s="141"/>
      <c r="AQ33" s="141"/>
      <c r="AR33" s="141"/>
      <c r="AS33" s="141"/>
      <c r="AT33" s="142"/>
    </row>
    <row r="34" spans="1:46" s="68" customFormat="1" ht="18" customHeight="1">
      <c r="A34" s="143" t="s">
        <v>2</v>
      </c>
      <c r="B34" s="144"/>
      <c r="C34" s="144"/>
      <c r="D34" s="144"/>
      <c r="E34" s="144"/>
      <c r="F34" s="144"/>
      <c r="G34" s="145"/>
      <c r="H34" s="146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8"/>
      <c r="Y34" s="143" t="s">
        <v>2</v>
      </c>
      <c r="Z34" s="144"/>
      <c r="AA34" s="144"/>
      <c r="AB34" s="144"/>
      <c r="AC34" s="144"/>
      <c r="AD34" s="144"/>
      <c r="AE34" s="145"/>
      <c r="AF34" s="146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8"/>
    </row>
    <row r="35" spans="1:46" s="68" customFormat="1" ht="18" customHeight="1">
      <c r="A35" s="162" t="s">
        <v>21</v>
      </c>
      <c r="B35" s="163"/>
      <c r="C35" s="163"/>
      <c r="D35" s="164"/>
      <c r="E35" s="146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8"/>
      <c r="Y35" s="162" t="s">
        <v>21</v>
      </c>
      <c r="Z35" s="163"/>
      <c r="AA35" s="163"/>
      <c r="AB35" s="164"/>
      <c r="AC35" s="146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8"/>
    </row>
    <row r="36" spans="1:46" s="68" customFormat="1" ht="18" customHeight="1">
      <c r="A36" s="143" t="s">
        <v>20</v>
      </c>
      <c r="B36" s="144"/>
      <c r="C36" s="144"/>
      <c r="D36" s="144"/>
      <c r="E36" s="155"/>
      <c r="F36" s="155"/>
      <c r="G36" s="155"/>
      <c r="H36" s="155"/>
      <c r="I36" s="155"/>
      <c r="J36" s="155"/>
      <c r="K36" s="155"/>
      <c r="L36" s="155"/>
      <c r="M36" s="156"/>
      <c r="N36" s="146"/>
      <c r="O36" s="147"/>
      <c r="P36" s="147"/>
      <c r="Q36" s="147"/>
      <c r="R36" s="147"/>
      <c r="S36" s="147"/>
      <c r="T36" s="147"/>
      <c r="U36" s="147"/>
      <c r="V36" s="148"/>
      <c r="Y36" s="143" t="s">
        <v>20</v>
      </c>
      <c r="Z36" s="144"/>
      <c r="AA36" s="144"/>
      <c r="AB36" s="144"/>
      <c r="AC36" s="155"/>
      <c r="AD36" s="155"/>
      <c r="AE36" s="155"/>
      <c r="AF36" s="155"/>
      <c r="AG36" s="155"/>
      <c r="AH36" s="155"/>
      <c r="AI36" s="155"/>
      <c r="AJ36" s="155"/>
      <c r="AK36" s="156"/>
      <c r="AL36" s="146"/>
      <c r="AM36" s="147"/>
      <c r="AN36" s="147"/>
      <c r="AO36" s="147"/>
      <c r="AP36" s="147"/>
      <c r="AQ36" s="147"/>
      <c r="AR36" s="147"/>
      <c r="AS36" s="147"/>
      <c r="AT36" s="148"/>
    </row>
    <row r="37" spans="1:46" s="68" customFormat="1" ht="18" customHeight="1">
      <c r="A37" s="143" t="s">
        <v>19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  <c r="L37" s="146"/>
      <c r="M37" s="160"/>
      <c r="N37" s="161" t="s">
        <v>18</v>
      </c>
      <c r="O37" s="155"/>
      <c r="P37" s="155"/>
      <c r="Q37" s="155"/>
      <c r="R37" s="155"/>
      <c r="S37" s="155"/>
      <c r="T37" s="155"/>
      <c r="U37" s="156"/>
      <c r="V37" s="79"/>
      <c r="Y37" s="143" t="s">
        <v>19</v>
      </c>
      <c r="Z37" s="144"/>
      <c r="AA37" s="144"/>
      <c r="AB37" s="144"/>
      <c r="AC37" s="144"/>
      <c r="AD37" s="144"/>
      <c r="AE37" s="144"/>
      <c r="AF37" s="144"/>
      <c r="AG37" s="144"/>
      <c r="AH37" s="144"/>
      <c r="AI37" s="145"/>
      <c r="AJ37" s="146"/>
      <c r="AK37" s="160"/>
      <c r="AL37" s="161" t="s">
        <v>18</v>
      </c>
      <c r="AM37" s="155"/>
      <c r="AN37" s="155"/>
      <c r="AO37" s="155"/>
      <c r="AP37" s="155"/>
      <c r="AQ37" s="155"/>
      <c r="AR37" s="155"/>
      <c r="AS37" s="156"/>
      <c r="AT37" s="79"/>
    </row>
    <row r="38" spans="1:46" s="68" customFormat="1" ht="18" customHeight="1" thickBot="1">
      <c r="A38" s="149" t="s">
        <v>17</v>
      </c>
      <c r="B38" s="150"/>
      <c r="C38" s="150"/>
      <c r="D38" s="150"/>
      <c r="E38" s="150"/>
      <c r="F38" s="151"/>
      <c r="G38" s="152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4"/>
      <c r="Y38" s="149" t="s">
        <v>17</v>
      </c>
      <c r="Z38" s="150"/>
      <c r="AA38" s="150"/>
      <c r="AB38" s="150"/>
      <c r="AC38" s="150"/>
      <c r="AD38" s="151"/>
      <c r="AE38" s="152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4"/>
    </row>
    <row r="39" spans="1:46" s="76" customFormat="1" ht="18" customHeight="1">
      <c r="A39" s="78"/>
      <c r="B39" s="78"/>
      <c r="C39" s="78"/>
      <c r="D39" s="77"/>
    </row>
    <row r="40" spans="1:46" s="72" customFormat="1" ht="18" customHeight="1">
      <c r="A40" s="75" t="s">
        <v>3</v>
      </c>
      <c r="B40" s="75"/>
      <c r="C40" s="73"/>
      <c r="D40" s="73"/>
      <c r="I40" s="74"/>
      <c r="J40" s="73"/>
      <c r="K40" s="73"/>
      <c r="L40" s="73"/>
    </row>
    <row r="41" spans="1:46" s="71" customFormat="1" ht="24" customHeight="1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</row>
    <row r="42" spans="1:46" s="71" customFormat="1" ht="24" customHeight="1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</row>
    <row r="43" spans="1:46" s="71" customFormat="1" ht="24" customHeight="1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</row>
    <row r="44" spans="1:46" s="68" customFormat="1" ht="24" customHeight="1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</row>
    <row r="45" spans="1:46" ht="18" customHeight="1">
      <c r="A45" s="67"/>
      <c r="B45" s="65"/>
      <c r="C45" s="65"/>
      <c r="D45" s="65"/>
      <c r="I45" s="67"/>
      <c r="J45" s="65"/>
      <c r="K45" s="65"/>
      <c r="L45" s="65"/>
    </row>
    <row r="46" spans="1:46" ht="18" customHeight="1">
      <c r="A46" s="67"/>
      <c r="B46" s="65"/>
      <c r="C46" s="65"/>
      <c r="D46" s="65"/>
      <c r="I46" s="67"/>
      <c r="J46" s="65"/>
      <c r="K46" s="65"/>
      <c r="L46" s="65"/>
    </row>
    <row r="47" spans="1:46" ht="18" customHeight="1">
      <c r="A47" s="67"/>
      <c r="B47" s="65"/>
      <c r="C47" s="65"/>
      <c r="D47" s="65"/>
      <c r="I47" s="67"/>
      <c r="J47" s="65"/>
      <c r="K47" s="65"/>
      <c r="L47" s="65"/>
    </row>
    <row r="48" spans="1:46" ht="18" customHeight="1">
      <c r="A48" s="66"/>
      <c r="B48" s="66"/>
      <c r="C48" s="65"/>
      <c r="D48" s="65"/>
      <c r="I48" s="66"/>
      <c r="J48" s="66"/>
      <c r="K48" s="65"/>
      <c r="L48" s="65"/>
    </row>
    <row r="49" spans="1:12" ht="18" customHeight="1">
      <c r="A49" s="64"/>
      <c r="B49" s="63"/>
      <c r="C49" s="63"/>
      <c r="D49" s="63"/>
      <c r="I49" s="64"/>
      <c r="J49" s="63"/>
      <c r="K49" s="63"/>
      <c r="L49" s="63"/>
    </row>
  </sheetData>
  <sheetProtection password="DC27" sheet="1" objects="1" scenarios="1" selectLockedCells="1"/>
  <mergeCells count="122">
    <mergeCell ref="A43:AT43"/>
    <mergeCell ref="A7:AT7"/>
    <mergeCell ref="A8:AT8"/>
    <mergeCell ref="A41:AT41"/>
    <mergeCell ref="A42:AT42"/>
    <mergeCell ref="AL36:AT36"/>
    <mergeCell ref="Y37:AI37"/>
    <mergeCell ref="AJ37:AK37"/>
    <mergeCell ref="AL37:AS37"/>
    <mergeCell ref="Y38:AD38"/>
    <mergeCell ref="AE38:AT38"/>
    <mergeCell ref="A38:F38"/>
    <mergeCell ref="G38:V38"/>
    <mergeCell ref="Y33:Z33"/>
    <mergeCell ref="AA33:AI33"/>
    <mergeCell ref="AJ33:AT33"/>
    <mergeCell ref="A37:K37"/>
    <mergeCell ref="L37:M37"/>
    <mergeCell ref="N37:U37"/>
    <mergeCell ref="A34:G34"/>
    <mergeCell ref="Y34:AE34"/>
    <mergeCell ref="AF34:AT34"/>
    <mergeCell ref="Y35:AB35"/>
    <mergeCell ref="AC35:AT35"/>
    <mergeCell ref="Y36:AK36"/>
    <mergeCell ref="H34:V34"/>
    <mergeCell ref="A35:D35"/>
    <mergeCell ref="E35:V35"/>
    <mergeCell ref="A36:M36"/>
    <mergeCell ref="N36:V36"/>
    <mergeCell ref="AJ30:AK30"/>
    <mergeCell ref="AL30:AS30"/>
    <mergeCell ref="Y31:AD31"/>
    <mergeCell ref="AE31:AT31"/>
    <mergeCell ref="A33:B33"/>
    <mergeCell ref="C33:K33"/>
    <mergeCell ref="L33:V33"/>
    <mergeCell ref="A31:F31"/>
    <mergeCell ref="G31:V31"/>
    <mergeCell ref="A30:K30"/>
    <mergeCell ref="Y30:AI30"/>
    <mergeCell ref="L30:M30"/>
    <mergeCell ref="N30:U30"/>
    <mergeCell ref="A29:M29"/>
    <mergeCell ref="N29:V29"/>
    <mergeCell ref="AF27:AT27"/>
    <mergeCell ref="Y28:AB28"/>
    <mergeCell ref="AC28:AT28"/>
    <mergeCell ref="Y29:AK29"/>
    <mergeCell ref="AL29:AT29"/>
    <mergeCell ref="Y27:AE27"/>
    <mergeCell ref="Y26:Z26"/>
    <mergeCell ref="AA26:AI26"/>
    <mergeCell ref="L26:V26"/>
    <mergeCell ref="A27:G27"/>
    <mergeCell ref="H27:V27"/>
    <mergeCell ref="A28:D28"/>
    <mergeCell ref="E28:V28"/>
    <mergeCell ref="AJ26:AT26"/>
    <mergeCell ref="A23:K23"/>
    <mergeCell ref="L23:M23"/>
    <mergeCell ref="N23:U23"/>
    <mergeCell ref="G24:V24"/>
    <mergeCell ref="C19:K19"/>
    <mergeCell ref="A26:B26"/>
    <mergeCell ref="C26:K26"/>
    <mergeCell ref="A22:M22"/>
    <mergeCell ref="N22:V22"/>
    <mergeCell ref="L19:V19"/>
    <mergeCell ref="A20:G20"/>
    <mergeCell ref="A19:B19"/>
    <mergeCell ref="A21:D21"/>
    <mergeCell ref="E21:V21"/>
    <mergeCell ref="H20:V20"/>
    <mergeCell ref="A44:AT44"/>
    <mergeCell ref="A3:N3"/>
    <mergeCell ref="A12:B12"/>
    <mergeCell ref="A13:G13"/>
    <mergeCell ref="H13:V13"/>
    <mergeCell ref="A14:D14"/>
    <mergeCell ref="A16:K16"/>
    <mergeCell ref="E14:V14"/>
    <mergeCell ref="A15:M15"/>
    <mergeCell ref="N15:V15"/>
    <mergeCell ref="N16:U16"/>
    <mergeCell ref="L16:M16"/>
    <mergeCell ref="A17:F17"/>
    <mergeCell ref="G17:V17"/>
    <mergeCell ref="L12:V12"/>
    <mergeCell ref="C12:K12"/>
    <mergeCell ref="Y12:Z12"/>
    <mergeCell ref="AA12:AI12"/>
    <mergeCell ref="Y19:Z19"/>
    <mergeCell ref="AA19:AI19"/>
    <mergeCell ref="AJ19:AT19"/>
    <mergeCell ref="Y20:AE20"/>
    <mergeCell ref="AF20:AT20"/>
    <mergeCell ref="Y21:AB21"/>
    <mergeCell ref="AJ12:AT12"/>
    <mergeCell ref="Y13:AE13"/>
    <mergeCell ref="AF13:AT13"/>
    <mergeCell ref="Y24:AD24"/>
    <mergeCell ref="AE24:AT24"/>
    <mergeCell ref="Y22:AK22"/>
    <mergeCell ref="A1:AT1"/>
    <mergeCell ref="A6:AT6"/>
    <mergeCell ref="A5:AT5"/>
    <mergeCell ref="AC21:AT21"/>
    <mergeCell ref="AL22:AT22"/>
    <mergeCell ref="Y23:AI23"/>
    <mergeCell ref="AJ23:AK23"/>
    <mergeCell ref="AL23:AS23"/>
    <mergeCell ref="Y14:AB14"/>
    <mergeCell ref="AC14:AT14"/>
    <mergeCell ref="Y15:AK15"/>
    <mergeCell ref="AL15:AT15"/>
    <mergeCell ref="Y16:AI16"/>
    <mergeCell ref="AJ16:AK16"/>
    <mergeCell ref="AL16:AS16"/>
    <mergeCell ref="Y17:AD17"/>
    <mergeCell ref="AE17:AT17"/>
    <mergeCell ref="A24:F24"/>
  </mergeCells>
  <pageMargins left="0.78740157480314965" right="0.59055118110236227" top="0.39370078740157483" bottom="0.39370078740157483" header="0" footer="0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sqref="A1:O1"/>
    </sheetView>
  </sheetViews>
  <sheetFormatPr baseColWidth="10" defaultRowHeight="13.2"/>
  <cols>
    <col min="1" max="9" width="9.6640625" customWidth="1"/>
  </cols>
  <sheetData>
    <row r="1" spans="1:9" s="1" customFormat="1" ht="21" customHeight="1">
      <c r="A1" s="176" t="str">
        <f>Spielbericht!A1</f>
        <v>Kreiskeglerverein Mittleres Erzgebirge e. V. - Turnier Nr. 00 vom 00.00.0000 in 0000000000</v>
      </c>
      <c r="B1" s="176"/>
      <c r="C1" s="176"/>
      <c r="D1" s="176"/>
      <c r="E1" s="176"/>
      <c r="F1" s="176"/>
      <c r="G1" s="176"/>
      <c r="H1" s="176"/>
      <c r="I1" s="176"/>
    </row>
    <row r="2" spans="1:9" s="1" customFormat="1" ht="15">
      <c r="A2" s="2"/>
    </row>
    <row r="3" spans="1:9" s="1" customFormat="1" ht="15" customHeight="1"/>
    <row r="4" spans="1:9" s="1" customFormat="1" ht="15" customHeight="1"/>
    <row r="5" spans="1:9" s="3" customFormat="1" ht="15" customHeight="1">
      <c r="A5" s="182" t="s">
        <v>32</v>
      </c>
      <c r="B5" s="182"/>
      <c r="C5" s="182"/>
      <c r="D5" s="182"/>
      <c r="E5" s="182"/>
      <c r="F5" s="182"/>
      <c r="G5" s="182"/>
      <c r="H5" s="182"/>
      <c r="I5" s="182"/>
    </row>
    <row r="6" spans="1:9" s="1" customFormat="1" ht="15" customHeight="1">
      <c r="A6" s="4"/>
    </row>
    <row r="7" spans="1:9" s="1" customFormat="1" ht="15" customHeight="1">
      <c r="A7" s="4"/>
    </row>
    <row r="8" spans="1:9" s="1" customFormat="1" ht="15" customHeight="1">
      <c r="A8" s="4"/>
    </row>
    <row r="9" spans="1:9" s="1" customFormat="1" ht="15" customHeight="1">
      <c r="A9" s="4"/>
    </row>
    <row r="10" spans="1:9" s="1" customFormat="1" ht="15" customHeight="1" thickBot="1"/>
    <row r="11" spans="1:9" s="3" customFormat="1" ht="30" customHeight="1" thickBot="1">
      <c r="A11" s="94"/>
      <c r="B11" s="177" t="s">
        <v>6</v>
      </c>
      <c r="C11" s="178"/>
      <c r="D11" s="179"/>
      <c r="E11" s="178" t="s">
        <v>12</v>
      </c>
      <c r="F11" s="179"/>
      <c r="G11" s="178" t="s">
        <v>13</v>
      </c>
      <c r="H11" s="178"/>
      <c r="I11" s="179"/>
    </row>
    <row r="12" spans="1:9" s="3" customFormat="1" ht="30" customHeight="1">
      <c r="A12" s="95">
        <v>1</v>
      </c>
      <c r="B12" s="187" t="str">
        <f>IF(Spielbericht!B3&gt;0,Spielbericht!B3,"")</f>
        <v/>
      </c>
      <c r="C12" s="188"/>
      <c r="D12" s="189"/>
      <c r="E12" s="180"/>
      <c r="F12" s="181"/>
      <c r="G12" s="5"/>
      <c r="H12" s="5"/>
      <c r="I12" s="6"/>
    </row>
    <row r="13" spans="1:9" s="3" customFormat="1" ht="30" customHeight="1">
      <c r="A13" s="96">
        <v>2</v>
      </c>
      <c r="B13" s="190" t="str">
        <f>IF(Spielbericht!J3&gt;0,Spielbericht!J3,"")</f>
        <v/>
      </c>
      <c r="C13" s="191"/>
      <c r="D13" s="192"/>
      <c r="E13" s="183"/>
      <c r="F13" s="184"/>
      <c r="G13" s="7"/>
      <c r="H13" s="7"/>
      <c r="I13" s="8"/>
    </row>
    <row r="14" spans="1:9" s="3" customFormat="1" ht="30" customHeight="1">
      <c r="A14" s="97">
        <v>3</v>
      </c>
      <c r="B14" s="190" t="str">
        <f>IF(Spielbericht!B12&gt;0,Spielbericht!B12,"")</f>
        <v/>
      </c>
      <c r="C14" s="191"/>
      <c r="D14" s="192"/>
      <c r="E14" s="183"/>
      <c r="F14" s="184"/>
      <c r="G14" s="5"/>
      <c r="H14" s="5"/>
      <c r="I14" s="6"/>
    </row>
    <row r="15" spans="1:9" s="3" customFormat="1" ht="30" customHeight="1">
      <c r="A15" s="96">
        <v>4</v>
      </c>
      <c r="B15" s="190" t="str">
        <f>IF(Spielbericht!J12&gt;0,Spielbericht!J12,"")</f>
        <v/>
      </c>
      <c r="C15" s="191"/>
      <c r="D15" s="192"/>
      <c r="E15" s="183"/>
      <c r="F15" s="184"/>
      <c r="G15" s="7"/>
      <c r="H15" s="7"/>
      <c r="I15" s="8"/>
    </row>
    <row r="16" spans="1:9" s="3" customFormat="1" ht="30" customHeight="1">
      <c r="A16" s="97">
        <v>5</v>
      </c>
      <c r="B16" s="190" t="str">
        <f>IF(Spielbericht!B21&gt;0,Spielbericht!B21,"")</f>
        <v/>
      </c>
      <c r="C16" s="191"/>
      <c r="D16" s="192"/>
      <c r="E16" s="183"/>
      <c r="F16" s="184"/>
      <c r="G16" s="5"/>
      <c r="H16" s="5"/>
      <c r="I16" s="6"/>
    </row>
    <row r="17" spans="1:9" s="3" customFormat="1" ht="30" customHeight="1">
      <c r="A17" s="96">
        <v>6</v>
      </c>
      <c r="B17" s="190" t="str">
        <f>IF(Spielbericht!J21&gt;0,Spielbericht!J21,"")</f>
        <v/>
      </c>
      <c r="C17" s="191"/>
      <c r="D17" s="192"/>
      <c r="E17" s="183"/>
      <c r="F17" s="184"/>
      <c r="G17" s="7"/>
      <c r="H17" s="7"/>
      <c r="I17" s="8"/>
    </row>
    <row r="18" spans="1:9" s="3" customFormat="1" ht="30" customHeight="1">
      <c r="A18" s="97">
        <v>7</v>
      </c>
      <c r="B18" s="190" t="str">
        <f>IF(Spielbericht!B30&gt;0,Spielbericht!B30,"")</f>
        <v/>
      </c>
      <c r="C18" s="191"/>
      <c r="D18" s="192"/>
      <c r="E18" s="183"/>
      <c r="F18" s="184"/>
      <c r="G18" s="7"/>
      <c r="H18" s="7"/>
      <c r="I18" s="8"/>
    </row>
    <row r="19" spans="1:9" s="3" customFormat="1" ht="30" customHeight="1" thickBot="1">
      <c r="A19" s="98">
        <v>8</v>
      </c>
      <c r="B19" s="193" t="str">
        <f>IF(Spielbericht!J30&gt;0,Spielbericht!J30,"")</f>
        <v/>
      </c>
      <c r="C19" s="194"/>
      <c r="D19" s="195"/>
      <c r="E19" s="185"/>
      <c r="F19" s="186"/>
      <c r="G19" s="9"/>
      <c r="H19" s="9"/>
      <c r="I19" s="10"/>
    </row>
  </sheetData>
  <sheetProtection password="DC27" sheet="1" objects="1" scenarios="1" selectLockedCells="1"/>
  <mergeCells count="21">
    <mergeCell ref="E13:F13"/>
    <mergeCell ref="E19:F19"/>
    <mergeCell ref="B12:D12"/>
    <mergeCell ref="B13:D13"/>
    <mergeCell ref="B14:D14"/>
    <mergeCell ref="B15:D15"/>
    <mergeCell ref="B16:D16"/>
    <mergeCell ref="B17:D17"/>
    <mergeCell ref="B18:D18"/>
    <mergeCell ref="B19:D19"/>
    <mergeCell ref="E14:F14"/>
    <mergeCell ref="E15:F15"/>
    <mergeCell ref="E16:F16"/>
    <mergeCell ref="E17:F17"/>
    <mergeCell ref="E18:F18"/>
    <mergeCell ref="A1:I1"/>
    <mergeCell ref="B11:D11"/>
    <mergeCell ref="E11:F11"/>
    <mergeCell ref="G11:I11"/>
    <mergeCell ref="E12:F12"/>
    <mergeCell ref="A5:I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45"/>
  <sheetViews>
    <sheetView zoomScale="70" zoomScaleNormal="70" workbookViewId="0"/>
  </sheetViews>
  <sheetFormatPr baseColWidth="10" defaultColWidth="11.44140625" defaultRowHeight="10.199999999999999"/>
  <cols>
    <col min="1" max="2" width="6.77734375" style="57" customWidth="1"/>
    <col min="3" max="4" width="11.44140625" style="57"/>
    <col min="5" max="20" width="5.6640625" style="58" customWidth="1"/>
    <col min="21" max="38" width="5.6640625" style="57" customWidth="1"/>
    <col min="39" max="240" width="11.44140625" style="57"/>
    <col min="241" max="242" width="20.6640625" style="57" customWidth="1"/>
    <col min="243" max="243" width="8.6640625" style="57" customWidth="1"/>
    <col min="244" max="245" width="5.6640625" style="57" customWidth="1"/>
    <col min="246" max="246" width="6.6640625" style="57" customWidth="1"/>
    <col min="247" max="247" width="5.6640625" style="57" customWidth="1"/>
    <col min="248" max="248" width="5.6640625" style="57" bestFit="1" customWidth="1"/>
    <col min="249" max="251" width="11.44140625" style="57"/>
    <col min="252" max="268" width="5.6640625" style="57" customWidth="1"/>
    <col min="269" max="496" width="11.44140625" style="57"/>
    <col min="497" max="498" width="20.6640625" style="57" customWidth="1"/>
    <col min="499" max="499" width="8.6640625" style="57" customWidth="1"/>
    <col min="500" max="501" width="5.6640625" style="57" customWidth="1"/>
    <col min="502" max="502" width="6.6640625" style="57" customWidth="1"/>
    <col min="503" max="503" width="5.6640625" style="57" customWidth="1"/>
    <col min="504" max="504" width="5.6640625" style="57" bestFit="1" customWidth="1"/>
    <col min="505" max="507" width="11.44140625" style="57"/>
    <col min="508" max="524" width="5.6640625" style="57" customWidth="1"/>
    <col min="525" max="752" width="11.44140625" style="57"/>
    <col min="753" max="754" width="20.6640625" style="57" customWidth="1"/>
    <col min="755" max="755" width="8.6640625" style="57" customWidth="1"/>
    <col min="756" max="757" width="5.6640625" style="57" customWidth="1"/>
    <col min="758" max="758" width="6.6640625" style="57" customWidth="1"/>
    <col min="759" max="759" width="5.6640625" style="57" customWidth="1"/>
    <col min="760" max="760" width="5.6640625" style="57" bestFit="1" customWidth="1"/>
    <col min="761" max="763" width="11.44140625" style="57"/>
    <col min="764" max="780" width="5.6640625" style="57" customWidth="1"/>
    <col min="781" max="1008" width="11.44140625" style="57"/>
    <col min="1009" max="1010" width="20.6640625" style="57" customWidth="1"/>
    <col min="1011" max="1011" width="8.6640625" style="57" customWidth="1"/>
    <col min="1012" max="1013" width="5.6640625" style="57" customWidth="1"/>
    <col min="1014" max="1014" width="6.6640625" style="57" customWidth="1"/>
    <col min="1015" max="1015" width="5.6640625" style="57" customWidth="1"/>
    <col min="1016" max="1016" width="5.6640625" style="57" bestFit="1" customWidth="1"/>
    <col min="1017" max="1019" width="11.44140625" style="57"/>
    <col min="1020" max="1036" width="5.6640625" style="57" customWidth="1"/>
    <col min="1037" max="1264" width="11.44140625" style="57"/>
    <col min="1265" max="1266" width="20.6640625" style="57" customWidth="1"/>
    <col min="1267" max="1267" width="8.6640625" style="57" customWidth="1"/>
    <col min="1268" max="1269" width="5.6640625" style="57" customWidth="1"/>
    <col min="1270" max="1270" width="6.6640625" style="57" customWidth="1"/>
    <col min="1271" max="1271" width="5.6640625" style="57" customWidth="1"/>
    <col min="1272" max="1272" width="5.6640625" style="57" bestFit="1" customWidth="1"/>
    <col min="1273" max="1275" width="11.44140625" style="57"/>
    <col min="1276" max="1292" width="5.6640625" style="57" customWidth="1"/>
    <col min="1293" max="1520" width="11.44140625" style="57"/>
    <col min="1521" max="1522" width="20.6640625" style="57" customWidth="1"/>
    <col min="1523" max="1523" width="8.6640625" style="57" customWidth="1"/>
    <col min="1524" max="1525" width="5.6640625" style="57" customWidth="1"/>
    <col min="1526" max="1526" width="6.6640625" style="57" customWidth="1"/>
    <col min="1527" max="1527" width="5.6640625" style="57" customWidth="1"/>
    <col min="1528" max="1528" width="5.6640625" style="57" bestFit="1" customWidth="1"/>
    <col min="1529" max="1531" width="11.44140625" style="57"/>
    <col min="1532" max="1548" width="5.6640625" style="57" customWidth="1"/>
    <col min="1549" max="1776" width="11.44140625" style="57"/>
    <col min="1777" max="1778" width="20.6640625" style="57" customWidth="1"/>
    <col min="1779" max="1779" width="8.6640625" style="57" customWidth="1"/>
    <col min="1780" max="1781" width="5.6640625" style="57" customWidth="1"/>
    <col min="1782" max="1782" width="6.6640625" style="57" customWidth="1"/>
    <col min="1783" max="1783" width="5.6640625" style="57" customWidth="1"/>
    <col min="1784" max="1784" width="5.6640625" style="57" bestFit="1" customWidth="1"/>
    <col min="1785" max="1787" width="11.44140625" style="57"/>
    <col min="1788" max="1804" width="5.6640625" style="57" customWidth="1"/>
    <col min="1805" max="2032" width="11.44140625" style="57"/>
    <col min="2033" max="2034" width="20.6640625" style="57" customWidth="1"/>
    <col min="2035" max="2035" width="8.6640625" style="57" customWidth="1"/>
    <col min="2036" max="2037" width="5.6640625" style="57" customWidth="1"/>
    <col min="2038" max="2038" width="6.6640625" style="57" customWidth="1"/>
    <col min="2039" max="2039" width="5.6640625" style="57" customWidth="1"/>
    <col min="2040" max="2040" width="5.6640625" style="57" bestFit="1" customWidth="1"/>
    <col min="2041" max="2043" width="11.44140625" style="57"/>
    <col min="2044" max="2060" width="5.6640625" style="57" customWidth="1"/>
    <col min="2061" max="2288" width="11.44140625" style="57"/>
    <col min="2289" max="2290" width="20.6640625" style="57" customWidth="1"/>
    <col min="2291" max="2291" width="8.6640625" style="57" customWidth="1"/>
    <col min="2292" max="2293" width="5.6640625" style="57" customWidth="1"/>
    <col min="2294" max="2294" width="6.6640625" style="57" customWidth="1"/>
    <col min="2295" max="2295" width="5.6640625" style="57" customWidth="1"/>
    <col min="2296" max="2296" width="5.6640625" style="57" bestFit="1" customWidth="1"/>
    <col min="2297" max="2299" width="11.44140625" style="57"/>
    <col min="2300" max="2316" width="5.6640625" style="57" customWidth="1"/>
    <col min="2317" max="2544" width="11.44140625" style="57"/>
    <col min="2545" max="2546" width="20.6640625" style="57" customWidth="1"/>
    <col min="2547" max="2547" width="8.6640625" style="57" customWidth="1"/>
    <col min="2548" max="2549" width="5.6640625" style="57" customWidth="1"/>
    <col min="2550" max="2550" width="6.6640625" style="57" customWidth="1"/>
    <col min="2551" max="2551" width="5.6640625" style="57" customWidth="1"/>
    <col min="2552" max="2552" width="5.6640625" style="57" bestFit="1" customWidth="1"/>
    <col min="2553" max="2555" width="11.44140625" style="57"/>
    <col min="2556" max="2572" width="5.6640625" style="57" customWidth="1"/>
    <col min="2573" max="2800" width="11.44140625" style="57"/>
    <col min="2801" max="2802" width="20.6640625" style="57" customWidth="1"/>
    <col min="2803" max="2803" width="8.6640625" style="57" customWidth="1"/>
    <col min="2804" max="2805" width="5.6640625" style="57" customWidth="1"/>
    <col min="2806" max="2806" width="6.6640625" style="57" customWidth="1"/>
    <col min="2807" max="2807" width="5.6640625" style="57" customWidth="1"/>
    <col min="2808" max="2808" width="5.6640625" style="57" bestFit="1" customWidth="1"/>
    <col min="2809" max="2811" width="11.44140625" style="57"/>
    <col min="2812" max="2828" width="5.6640625" style="57" customWidth="1"/>
    <col min="2829" max="3056" width="11.44140625" style="57"/>
    <col min="3057" max="3058" width="20.6640625" style="57" customWidth="1"/>
    <col min="3059" max="3059" width="8.6640625" style="57" customWidth="1"/>
    <col min="3060" max="3061" width="5.6640625" style="57" customWidth="1"/>
    <col min="3062" max="3062" width="6.6640625" style="57" customWidth="1"/>
    <col min="3063" max="3063" width="5.6640625" style="57" customWidth="1"/>
    <col min="3064" max="3064" width="5.6640625" style="57" bestFit="1" customWidth="1"/>
    <col min="3065" max="3067" width="11.44140625" style="57"/>
    <col min="3068" max="3084" width="5.6640625" style="57" customWidth="1"/>
    <col min="3085" max="3312" width="11.44140625" style="57"/>
    <col min="3313" max="3314" width="20.6640625" style="57" customWidth="1"/>
    <col min="3315" max="3315" width="8.6640625" style="57" customWidth="1"/>
    <col min="3316" max="3317" width="5.6640625" style="57" customWidth="1"/>
    <col min="3318" max="3318" width="6.6640625" style="57" customWidth="1"/>
    <col min="3319" max="3319" width="5.6640625" style="57" customWidth="1"/>
    <col min="3320" max="3320" width="5.6640625" style="57" bestFit="1" customWidth="1"/>
    <col min="3321" max="3323" width="11.44140625" style="57"/>
    <col min="3324" max="3340" width="5.6640625" style="57" customWidth="1"/>
    <col min="3341" max="3568" width="11.44140625" style="57"/>
    <col min="3569" max="3570" width="20.6640625" style="57" customWidth="1"/>
    <col min="3571" max="3571" width="8.6640625" style="57" customWidth="1"/>
    <col min="3572" max="3573" width="5.6640625" style="57" customWidth="1"/>
    <col min="3574" max="3574" width="6.6640625" style="57" customWidth="1"/>
    <col min="3575" max="3575" width="5.6640625" style="57" customWidth="1"/>
    <col min="3576" max="3576" width="5.6640625" style="57" bestFit="1" customWidth="1"/>
    <col min="3577" max="3579" width="11.44140625" style="57"/>
    <col min="3580" max="3596" width="5.6640625" style="57" customWidth="1"/>
    <col min="3597" max="3824" width="11.44140625" style="57"/>
    <col min="3825" max="3826" width="20.6640625" style="57" customWidth="1"/>
    <col min="3827" max="3827" width="8.6640625" style="57" customWidth="1"/>
    <col min="3828" max="3829" width="5.6640625" style="57" customWidth="1"/>
    <col min="3830" max="3830" width="6.6640625" style="57" customWidth="1"/>
    <col min="3831" max="3831" width="5.6640625" style="57" customWidth="1"/>
    <col min="3832" max="3832" width="5.6640625" style="57" bestFit="1" customWidth="1"/>
    <col min="3833" max="3835" width="11.44140625" style="57"/>
    <col min="3836" max="3852" width="5.6640625" style="57" customWidth="1"/>
    <col min="3853" max="4080" width="11.44140625" style="57"/>
    <col min="4081" max="4082" width="20.6640625" style="57" customWidth="1"/>
    <col min="4083" max="4083" width="8.6640625" style="57" customWidth="1"/>
    <col min="4084" max="4085" width="5.6640625" style="57" customWidth="1"/>
    <col min="4086" max="4086" width="6.6640625" style="57" customWidth="1"/>
    <col min="4087" max="4087" width="5.6640625" style="57" customWidth="1"/>
    <col min="4088" max="4088" width="5.6640625" style="57" bestFit="1" customWidth="1"/>
    <col min="4089" max="4091" width="11.44140625" style="57"/>
    <col min="4092" max="4108" width="5.6640625" style="57" customWidth="1"/>
    <col min="4109" max="4336" width="11.44140625" style="57"/>
    <col min="4337" max="4338" width="20.6640625" style="57" customWidth="1"/>
    <col min="4339" max="4339" width="8.6640625" style="57" customWidth="1"/>
    <col min="4340" max="4341" width="5.6640625" style="57" customWidth="1"/>
    <col min="4342" max="4342" width="6.6640625" style="57" customWidth="1"/>
    <col min="4343" max="4343" width="5.6640625" style="57" customWidth="1"/>
    <col min="4344" max="4344" width="5.6640625" style="57" bestFit="1" customWidth="1"/>
    <col min="4345" max="4347" width="11.44140625" style="57"/>
    <col min="4348" max="4364" width="5.6640625" style="57" customWidth="1"/>
    <col min="4365" max="4592" width="11.44140625" style="57"/>
    <col min="4593" max="4594" width="20.6640625" style="57" customWidth="1"/>
    <col min="4595" max="4595" width="8.6640625" style="57" customWidth="1"/>
    <col min="4596" max="4597" width="5.6640625" style="57" customWidth="1"/>
    <col min="4598" max="4598" width="6.6640625" style="57" customWidth="1"/>
    <col min="4599" max="4599" width="5.6640625" style="57" customWidth="1"/>
    <col min="4600" max="4600" width="5.6640625" style="57" bestFit="1" customWidth="1"/>
    <col min="4601" max="4603" width="11.44140625" style="57"/>
    <col min="4604" max="4620" width="5.6640625" style="57" customWidth="1"/>
    <col min="4621" max="4848" width="11.44140625" style="57"/>
    <col min="4849" max="4850" width="20.6640625" style="57" customWidth="1"/>
    <col min="4851" max="4851" width="8.6640625" style="57" customWidth="1"/>
    <col min="4852" max="4853" width="5.6640625" style="57" customWidth="1"/>
    <col min="4854" max="4854" width="6.6640625" style="57" customWidth="1"/>
    <col min="4855" max="4855" width="5.6640625" style="57" customWidth="1"/>
    <col min="4856" max="4856" width="5.6640625" style="57" bestFit="1" customWidth="1"/>
    <col min="4857" max="4859" width="11.44140625" style="57"/>
    <col min="4860" max="4876" width="5.6640625" style="57" customWidth="1"/>
    <col min="4877" max="5104" width="11.44140625" style="57"/>
    <col min="5105" max="5106" width="20.6640625" style="57" customWidth="1"/>
    <col min="5107" max="5107" width="8.6640625" style="57" customWidth="1"/>
    <col min="5108" max="5109" width="5.6640625" style="57" customWidth="1"/>
    <col min="5110" max="5110" width="6.6640625" style="57" customWidth="1"/>
    <col min="5111" max="5111" width="5.6640625" style="57" customWidth="1"/>
    <col min="5112" max="5112" width="5.6640625" style="57" bestFit="1" customWidth="1"/>
    <col min="5113" max="5115" width="11.44140625" style="57"/>
    <col min="5116" max="5132" width="5.6640625" style="57" customWidth="1"/>
    <col min="5133" max="5360" width="11.44140625" style="57"/>
    <col min="5361" max="5362" width="20.6640625" style="57" customWidth="1"/>
    <col min="5363" max="5363" width="8.6640625" style="57" customWidth="1"/>
    <col min="5364" max="5365" width="5.6640625" style="57" customWidth="1"/>
    <col min="5366" max="5366" width="6.6640625" style="57" customWidth="1"/>
    <col min="5367" max="5367" width="5.6640625" style="57" customWidth="1"/>
    <col min="5368" max="5368" width="5.6640625" style="57" bestFit="1" customWidth="1"/>
    <col min="5369" max="5371" width="11.44140625" style="57"/>
    <col min="5372" max="5388" width="5.6640625" style="57" customWidth="1"/>
    <col min="5389" max="5616" width="11.44140625" style="57"/>
    <col min="5617" max="5618" width="20.6640625" style="57" customWidth="1"/>
    <col min="5619" max="5619" width="8.6640625" style="57" customWidth="1"/>
    <col min="5620" max="5621" width="5.6640625" style="57" customWidth="1"/>
    <col min="5622" max="5622" width="6.6640625" style="57" customWidth="1"/>
    <col min="5623" max="5623" width="5.6640625" style="57" customWidth="1"/>
    <col min="5624" max="5624" width="5.6640625" style="57" bestFit="1" customWidth="1"/>
    <col min="5625" max="5627" width="11.44140625" style="57"/>
    <col min="5628" max="5644" width="5.6640625" style="57" customWidth="1"/>
    <col min="5645" max="5872" width="11.44140625" style="57"/>
    <col min="5873" max="5874" width="20.6640625" style="57" customWidth="1"/>
    <col min="5875" max="5875" width="8.6640625" style="57" customWidth="1"/>
    <col min="5876" max="5877" width="5.6640625" style="57" customWidth="1"/>
    <col min="5878" max="5878" width="6.6640625" style="57" customWidth="1"/>
    <col min="5879" max="5879" width="5.6640625" style="57" customWidth="1"/>
    <col min="5880" max="5880" width="5.6640625" style="57" bestFit="1" customWidth="1"/>
    <col min="5881" max="5883" width="11.44140625" style="57"/>
    <col min="5884" max="5900" width="5.6640625" style="57" customWidth="1"/>
    <col min="5901" max="6128" width="11.44140625" style="57"/>
    <col min="6129" max="6130" width="20.6640625" style="57" customWidth="1"/>
    <col min="6131" max="6131" width="8.6640625" style="57" customWidth="1"/>
    <col min="6132" max="6133" width="5.6640625" style="57" customWidth="1"/>
    <col min="6134" max="6134" width="6.6640625" style="57" customWidth="1"/>
    <col min="6135" max="6135" width="5.6640625" style="57" customWidth="1"/>
    <col min="6136" max="6136" width="5.6640625" style="57" bestFit="1" customWidth="1"/>
    <col min="6137" max="6139" width="11.44140625" style="57"/>
    <col min="6140" max="6156" width="5.6640625" style="57" customWidth="1"/>
    <col min="6157" max="6384" width="11.44140625" style="57"/>
    <col min="6385" max="6386" width="20.6640625" style="57" customWidth="1"/>
    <col min="6387" max="6387" width="8.6640625" style="57" customWidth="1"/>
    <col min="6388" max="6389" width="5.6640625" style="57" customWidth="1"/>
    <col min="6390" max="6390" width="6.6640625" style="57" customWidth="1"/>
    <col min="6391" max="6391" width="5.6640625" style="57" customWidth="1"/>
    <col min="6392" max="6392" width="5.6640625" style="57" bestFit="1" customWidth="1"/>
    <col min="6393" max="6395" width="11.44140625" style="57"/>
    <col min="6396" max="6412" width="5.6640625" style="57" customWidth="1"/>
    <col min="6413" max="6640" width="11.44140625" style="57"/>
    <col min="6641" max="6642" width="20.6640625" style="57" customWidth="1"/>
    <col min="6643" max="6643" width="8.6640625" style="57" customWidth="1"/>
    <col min="6644" max="6645" width="5.6640625" style="57" customWidth="1"/>
    <col min="6646" max="6646" width="6.6640625" style="57" customWidth="1"/>
    <col min="6647" max="6647" width="5.6640625" style="57" customWidth="1"/>
    <col min="6648" max="6648" width="5.6640625" style="57" bestFit="1" customWidth="1"/>
    <col min="6649" max="6651" width="11.44140625" style="57"/>
    <col min="6652" max="6668" width="5.6640625" style="57" customWidth="1"/>
    <col min="6669" max="6896" width="11.44140625" style="57"/>
    <col min="6897" max="6898" width="20.6640625" style="57" customWidth="1"/>
    <col min="6899" max="6899" width="8.6640625" style="57" customWidth="1"/>
    <col min="6900" max="6901" width="5.6640625" style="57" customWidth="1"/>
    <col min="6902" max="6902" width="6.6640625" style="57" customWidth="1"/>
    <col min="6903" max="6903" width="5.6640625" style="57" customWidth="1"/>
    <col min="6904" max="6904" width="5.6640625" style="57" bestFit="1" customWidth="1"/>
    <col min="6905" max="6907" width="11.44140625" style="57"/>
    <col min="6908" max="6924" width="5.6640625" style="57" customWidth="1"/>
    <col min="6925" max="7152" width="11.44140625" style="57"/>
    <col min="7153" max="7154" width="20.6640625" style="57" customWidth="1"/>
    <col min="7155" max="7155" width="8.6640625" style="57" customWidth="1"/>
    <col min="7156" max="7157" width="5.6640625" style="57" customWidth="1"/>
    <col min="7158" max="7158" width="6.6640625" style="57" customWidth="1"/>
    <col min="7159" max="7159" width="5.6640625" style="57" customWidth="1"/>
    <col min="7160" max="7160" width="5.6640625" style="57" bestFit="1" customWidth="1"/>
    <col min="7161" max="7163" width="11.44140625" style="57"/>
    <col min="7164" max="7180" width="5.6640625" style="57" customWidth="1"/>
    <col min="7181" max="7408" width="11.44140625" style="57"/>
    <col min="7409" max="7410" width="20.6640625" style="57" customWidth="1"/>
    <col min="7411" max="7411" width="8.6640625" style="57" customWidth="1"/>
    <col min="7412" max="7413" width="5.6640625" style="57" customWidth="1"/>
    <col min="7414" max="7414" width="6.6640625" style="57" customWidth="1"/>
    <col min="7415" max="7415" width="5.6640625" style="57" customWidth="1"/>
    <col min="7416" max="7416" width="5.6640625" style="57" bestFit="1" customWidth="1"/>
    <col min="7417" max="7419" width="11.44140625" style="57"/>
    <col min="7420" max="7436" width="5.6640625" style="57" customWidth="1"/>
    <col min="7437" max="7664" width="11.44140625" style="57"/>
    <col min="7665" max="7666" width="20.6640625" style="57" customWidth="1"/>
    <col min="7667" max="7667" width="8.6640625" style="57" customWidth="1"/>
    <col min="7668" max="7669" width="5.6640625" style="57" customWidth="1"/>
    <col min="7670" max="7670" width="6.6640625" style="57" customWidth="1"/>
    <col min="7671" max="7671" width="5.6640625" style="57" customWidth="1"/>
    <col min="7672" max="7672" width="5.6640625" style="57" bestFit="1" customWidth="1"/>
    <col min="7673" max="7675" width="11.44140625" style="57"/>
    <col min="7676" max="7692" width="5.6640625" style="57" customWidth="1"/>
    <col min="7693" max="7920" width="11.44140625" style="57"/>
    <col min="7921" max="7922" width="20.6640625" style="57" customWidth="1"/>
    <col min="7923" max="7923" width="8.6640625" style="57" customWidth="1"/>
    <col min="7924" max="7925" width="5.6640625" style="57" customWidth="1"/>
    <col min="7926" max="7926" width="6.6640625" style="57" customWidth="1"/>
    <col min="7927" max="7927" width="5.6640625" style="57" customWidth="1"/>
    <col min="7928" max="7928" width="5.6640625" style="57" bestFit="1" customWidth="1"/>
    <col min="7929" max="7931" width="11.44140625" style="57"/>
    <col min="7932" max="7948" width="5.6640625" style="57" customWidth="1"/>
    <col min="7949" max="8176" width="11.44140625" style="57"/>
    <col min="8177" max="8178" width="20.6640625" style="57" customWidth="1"/>
    <col min="8179" max="8179" width="8.6640625" style="57" customWidth="1"/>
    <col min="8180" max="8181" width="5.6640625" style="57" customWidth="1"/>
    <col min="8182" max="8182" width="6.6640625" style="57" customWidth="1"/>
    <col min="8183" max="8183" width="5.6640625" style="57" customWidth="1"/>
    <col min="8184" max="8184" width="5.6640625" style="57" bestFit="1" customWidth="1"/>
    <col min="8185" max="8187" width="11.44140625" style="57"/>
    <col min="8188" max="8204" width="5.6640625" style="57" customWidth="1"/>
    <col min="8205" max="8432" width="11.44140625" style="57"/>
    <col min="8433" max="8434" width="20.6640625" style="57" customWidth="1"/>
    <col min="8435" max="8435" width="8.6640625" style="57" customWidth="1"/>
    <col min="8436" max="8437" width="5.6640625" style="57" customWidth="1"/>
    <col min="8438" max="8438" width="6.6640625" style="57" customWidth="1"/>
    <col min="8439" max="8439" width="5.6640625" style="57" customWidth="1"/>
    <col min="8440" max="8440" width="5.6640625" style="57" bestFit="1" customWidth="1"/>
    <col min="8441" max="8443" width="11.44140625" style="57"/>
    <col min="8444" max="8460" width="5.6640625" style="57" customWidth="1"/>
    <col min="8461" max="8688" width="11.44140625" style="57"/>
    <col min="8689" max="8690" width="20.6640625" style="57" customWidth="1"/>
    <col min="8691" max="8691" width="8.6640625" style="57" customWidth="1"/>
    <col min="8692" max="8693" width="5.6640625" style="57" customWidth="1"/>
    <col min="8694" max="8694" width="6.6640625" style="57" customWidth="1"/>
    <col min="8695" max="8695" width="5.6640625" style="57" customWidth="1"/>
    <col min="8696" max="8696" width="5.6640625" style="57" bestFit="1" customWidth="1"/>
    <col min="8697" max="8699" width="11.44140625" style="57"/>
    <col min="8700" max="8716" width="5.6640625" style="57" customWidth="1"/>
    <col min="8717" max="8944" width="11.44140625" style="57"/>
    <col min="8945" max="8946" width="20.6640625" style="57" customWidth="1"/>
    <col min="8947" max="8947" width="8.6640625" style="57" customWidth="1"/>
    <col min="8948" max="8949" width="5.6640625" style="57" customWidth="1"/>
    <col min="8950" max="8950" width="6.6640625" style="57" customWidth="1"/>
    <col min="8951" max="8951" width="5.6640625" style="57" customWidth="1"/>
    <col min="8952" max="8952" width="5.6640625" style="57" bestFit="1" customWidth="1"/>
    <col min="8953" max="8955" width="11.44140625" style="57"/>
    <col min="8956" max="8972" width="5.6640625" style="57" customWidth="1"/>
    <col min="8973" max="9200" width="11.44140625" style="57"/>
    <col min="9201" max="9202" width="20.6640625" style="57" customWidth="1"/>
    <col min="9203" max="9203" width="8.6640625" style="57" customWidth="1"/>
    <col min="9204" max="9205" width="5.6640625" style="57" customWidth="1"/>
    <col min="9206" max="9206" width="6.6640625" style="57" customWidth="1"/>
    <col min="9207" max="9207" width="5.6640625" style="57" customWidth="1"/>
    <col min="9208" max="9208" width="5.6640625" style="57" bestFit="1" customWidth="1"/>
    <col min="9209" max="9211" width="11.44140625" style="57"/>
    <col min="9212" max="9228" width="5.6640625" style="57" customWidth="1"/>
    <col min="9229" max="9456" width="11.44140625" style="57"/>
    <col min="9457" max="9458" width="20.6640625" style="57" customWidth="1"/>
    <col min="9459" max="9459" width="8.6640625" style="57" customWidth="1"/>
    <col min="9460" max="9461" width="5.6640625" style="57" customWidth="1"/>
    <col min="9462" max="9462" width="6.6640625" style="57" customWidth="1"/>
    <col min="9463" max="9463" width="5.6640625" style="57" customWidth="1"/>
    <col min="9464" max="9464" width="5.6640625" style="57" bestFit="1" customWidth="1"/>
    <col min="9465" max="9467" width="11.44140625" style="57"/>
    <col min="9468" max="9484" width="5.6640625" style="57" customWidth="1"/>
    <col min="9485" max="9712" width="11.44140625" style="57"/>
    <col min="9713" max="9714" width="20.6640625" style="57" customWidth="1"/>
    <col min="9715" max="9715" width="8.6640625" style="57" customWidth="1"/>
    <col min="9716" max="9717" width="5.6640625" style="57" customWidth="1"/>
    <col min="9718" max="9718" width="6.6640625" style="57" customWidth="1"/>
    <col min="9719" max="9719" width="5.6640625" style="57" customWidth="1"/>
    <col min="9720" max="9720" width="5.6640625" style="57" bestFit="1" customWidth="1"/>
    <col min="9721" max="9723" width="11.44140625" style="57"/>
    <col min="9724" max="9740" width="5.6640625" style="57" customWidth="1"/>
    <col min="9741" max="9968" width="11.44140625" style="57"/>
    <col min="9969" max="9970" width="20.6640625" style="57" customWidth="1"/>
    <col min="9971" max="9971" width="8.6640625" style="57" customWidth="1"/>
    <col min="9972" max="9973" width="5.6640625" style="57" customWidth="1"/>
    <col min="9974" max="9974" width="6.6640625" style="57" customWidth="1"/>
    <col min="9975" max="9975" width="5.6640625" style="57" customWidth="1"/>
    <col min="9976" max="9976" width="5.6640625" style="57" bestFit="1" customWidth="1"/>
    <col min="9977" max="9979" width="11.44140625" style="57"/>
    <col min="9980" max="9996" width="5.6640625" style="57" customWidth="1"/>
    <col min="9997" max="10224" width="11.44140625" style="57"/>
    <col min="10225" max="10226" width="20.6640625" style="57" customWidth="1"/>
    <col min="10227" max="10227" width="8.6640625" style="57" customWidth="1"/>
    <col min="10228" max="10229" width="5.6640625" style="57" customWidth="1"/>
    <col min="10230" max="10230" width="6.6640625" style="57" customWidth="1"/>
    <col min="10231" max="10231" width="5.6640625" style="57" customWidth="1"/>
    <col min="10232" max="10232" width="5.6640625" style="57" bestFit="1" customWidth="1"/>
    <col min="10233" max="10235" width="11.44140625" style="57"/>
    <col min="10236" max="10252" width="5.6640625" style="57" customWidth="1"/>
    <col min="10253" max="10480" width="11.44140625" style="57"/>
    <col min="10481" max="10482" width="20.6640625" style="57" customWidth="1"/>
    <col min="10483" max="10483" width="8.6640625" style="57" customWidth="1"/>
    <col min="10484" max="10485" width="5.6640625" style="57" customWidth="1"/>
    <col min="10486" max="10486" width="6.6640625" style="57" customWidth="1"/>
    <col min="10487" max="10487" width="5.6640625" style="57" customWidth="1"/>
    <col min="10488" max="10488" width="5.6640625" style="57" bestFit="1" customWidth="1"/>
    <col min="10489" max="10491" width="11.44140625" style="57"/>
    <col min="10492" max="10508" width="5.6640625" style="57" customWidth="1"/>
    <col min="10509" max="10736" width="11.44140625" style="57"/>
    <col min="10737" max="10738" width="20.6640625" style="57" customWidth="1"/>
    <col min="10739" max="10739" width="8.6640625" style="57" customWidth="1"/>
    <col min="10740" max="10741" width="5.6640625" style="57" customWidth="1"/>
    <col min="10742" max="10742" width="6.6640625" style="57" customWidth="1"/>
    <col min="10743" max="10743" width="5.6640625" style="57" customWidth="1"/>
    <col min="10744" max="10744" width="5.6640625" style="57" bestFit="1" customWidth="1"/>
    <col min="10745" max="10747" width="11.44140625" style="57"/>
    <col min="10748" max="10764" width="5.6640625" style="57" customWidth="1"/>
    <col min="10765" max="10992" width="11.44140625" style="57"/>
    <col min="10993" max="10994" width="20.6640625" style="57" customWidth="1"/>
    <col min="10995" max="10995" width="8.6640625" style="57" customWidth="1"/>
    <col min="10996" max="10997" width="5.6640625" style="57" customWidth="1"/>
    <col min="10998" max="10998" width="6.6640625" style="57" customWidth="1"/>
    <col min="10999" max="10999" width="5.6640625" style="57" customWidth="1"/>
    <col min="11000" max="11000" width="5.6640625" style="57" bestFit="1" customWidth="1"/>
    <col min="11001" max="11003" width="11.44140625" style="57"/>
    <col min="11004" max="11020" width="5.6640625" style="57" customWidth="1"/>
    <col min="11021" max="11248" width="11.44140625" style="57"/>
    <col min="11249" max="11250" width="20.6640625" style="57" customWidth="1"/>
    <col min="11251" max="11251" width="8.6640625" style="57" customWidth="1"/>
    <col min="11252" max="11253" width="5.6640625" style="57" customWidth="1"/>
    <col min="11254" max="11254" width="6.6640625" style="57" customWidth="1"/>
    <col min="11255" max="11255" width="5.6640625" style="57" customWidth="1"/>
    <col min="11256" max="11256" width="5.6640625" style="57" bestFit="1" customWidth="1"/>
    <col min="11257" max="11259" width="11.44140625" style="57"/>
    <col min="11260" max="11276" width="5.6640625" style="57" customWidth="1"/>
    <col min="11277" max="11504" width="11.44140625" style="57"/>
    <col min="11505" max="11506" width="20.6640625" style="57" customWidth="1"/>
    <col min="11507" max="11507" width="8.6640625" style="57" customWidth="1"/>
    <col min="11508" max="11509" width="5.6640625" style="57" customWidth="1"/>
    <col min="11510" max="11510" width="6.6640625" style="57" customWidth="1"/>
    <col min="11511" max="11511" width="5.6640625" style="57" customWidth="1"/>
    <col min="11512" max="11512" width="5.6640625" style="57" bestFit="1" customWidth="1"/>
    <col min="11513" max="11515" width="11.44140625" style="57"/>
    <col min="11516" max="11532" width="5.6640625" style="57" customWidth="1"/>
    <col min="11533" max="11760" width="11.44140625" style="57"/>
    <col min="11761" max="11762" width="20.6640625" style="57" customWidth="1"/>
    <col min="11763" max="11763" width="8.6640625" style="57" customWidth="1"/>
    <col min="11764" max="11765" width="5.6640625" style="57" customWidth="1"/>
    <col min="11766" max="11766" width="6.6640625" style="57" customWidth="1"/>
    <col min="11767" max="11767" width="5.6640625" style="57" customWidth="1"/>
    <col min="11768" max="11768" width="5.6640625" style="57" bestFit="1" customWidth="1"/>
    <col min="11769" max="11771" width="11.44140625" style="57"/>
    <col min="11772" max="11788" width="5.6640625" style="57" customWidth="1"/>
    <col min="11789" max="12016" width="11.44140625" style="57"/>
    <col min="12017" max="12018" width="20.6640625" style="57" customWidth="1"/>
    <col min="12019" max="12019" width="8.6640625" style="57" customWidth="1"/>
    <col min="12020" max="12021" width="5.6640625" style="57" customWidth="1"/>
    <col min="12022" max="12022" width="6.6640625" style="57" customWidth="1"/>
    <col min="12023" max="12023" width="5.6640625" style="57" customWidth="1"/>
    <col min="12024" max="12024" width="5.6640625" style="57" bestFit="1" customWidth="1"/>
    <col min="12025" max="12027" width="11.44140625" style="57"/>
    <col min="12028" max="12044" width="5.6640625" style="57" customWidth="1"/>
    <col min="12045" max="12272" width="11.44140625" style="57"/>
    <col min="12273" max="12274" width="20.6640625" style="57" customWidth="1"/>
    <col min="12275" max="12275" width="8.6640625" style="57" customWidth="1"/>
    <col min="12276" max="12277" width="5.6640625" style="57" customWidth="1"/>
    <col min="12278" max="12278" width="6.6640625" style="57" customWidth="1"/>
    <col min="12279" max="12279" width="5.6640625" style="57" customWidth="1"/>
    <col min="12280" max="12280" width="5.6640625" style="57" bestFit="1" customWidth="1"/>
    <col min="12281" max="12283" width="11.44140625" style="57"/>
    <col min="12284" max="12300" width="5.6640625" style="57" customWidth="1"/>
    <col min="12301" max="12528" width="11.44140625" style="57"/>
    <col min="12529" max="12530" width="20.6640625" style="57" customWidth="1"/>
    <col min="12531" max="12531" width="8.6640625" style="57" customWidth="1"/>
    <col min="12532" max="12533" width="5.6640625" style="57" customWidth="1"/>
    <col min="12534" max="12534" width="6.6640625" style="57" customWidth="1"/>
    <col min="12535" max="12535" width="5.6640625" style="57" customWidth="1"/>
    <col min="12536" max="12536" width="5.6640625" style="57" bestFit="1" customWidth="1"/>
    <col min="12537" max="12539" width="11.44140625" style="57"/>
    <col min="12540" max="12556" width="5.6640625" style="57" customWidth="1"/>
    <col min="12557" max="12784" width="11.44140625" style="57"/>
    <col min="12785" max="12786" width="20.6640625" style="57" customWidth="1"/>
    <col min="12787" max="12787" width="8.6640625" style="57" customWidth="1"/>
    <col min="12788" max="12789" width="5.6640625" style="57" customWidth="1"/>
    <col min="12790" max="12790" width="6.6640625" style="57" customWidth="1"/>
    <col min="12791" max="12791" width="5.6640625" style="57" customWidth="1"/>
    <col min="12792" max="12792" width="5.6640625" style="57" bestFit="1" customWidth="1"/>
    <col min="12793" max="12795" width="11.44140625" style="57"/>
    <col min="12796" max="12812" width="5.6640625" style="57" customWidth="1"/>
    <col min="12813" max="13040" width="11.44140625" style="57"/>
    <col min="13041" max="13042" width="20.6640625" style="57" customWidth="1"/>
    <col min="13043" max="13043" width="8.6640625" style="57" customWidth="1"/>
    <col min="13044" max="13045" width="5.6640625" style="57" customWidth="1"/>
    <col min="13046" max="13046" width="6.6640625" style="57" customWidth="1"/>
    <col min="13047" max="13047" width="5.6640625" style="57" customWidth="1"/>
    <col min="13048" max="13048" width="5.6640625" style="57" bestFit="1" customWidth="1"/>
    <col min="13049" max="13051" width="11.44140625" style="57"/>
    <col min="13052" max="13068" width="5.6640625" style="57" customWidth="1"/>
    <col min="13069" max="13296" width="11.44140625" style="57"/>
    <col min="13297" max="13298" width="20.6640625" style="57" customWidth="1"/>
    <col min="13299" max="13299" width="8.6640625" style="57" customWidth="1"/>
    <col min="13300" max="13301" width="5.6640625" style="57" customWidth="1"/>
    <col min="13302" max="13302" width="6.6640625" style="57" customWidth="1"/>
    <col min="13303" max="13303" width="5.6640625" style="57" customWidth="1"/>
    <col min="13304" max="13304" width="5.6640625" style="57" bestFit="1" customWidth="1"/>
    <col min="13305" max="13307" width="11.44140625" style="57"/>
    <col min="13308" max="13324" width="5.6640625" style="57" customWidth="1"/>
    <col min="13325" max="13552" width="11.44140625" style="57"/>
    <col min="13553" max="13554" width="20.6640625" style="57" customWidth="1"/>
    <col min="13555" max="13555" width="8.6640625" style="57" customWidth="1"/>
    <col min="13556" max="13557" width="5.6640625" style="57" customWidth="1"/>
    <col min="13558" max="13558" width="6.6640625" style="57" customWidth="1"/>
    <col min="13559" max="13559" width="5.6640625" style="57" customWidth="1"/>
    <col min="13560" max="13560" width="5.6640625" style="57" bestFit="1" customWidth="1"/>
    <col min="13561" max="13563" width="11.44140625" style="57"/>
    <col min="13564" max="13580" width="5.6640625" style="57" customWidth="1"/>
    <col min="13581" max="13808" width="11.44140625" style="57"/>
    <col min="13809" max="13810" width="20.6640625" style="57" customWidth="1"/>
    <col min="13811" max="13811" width="8.6640625" style="57" customWidth="1"/>
    <col min="13812" max="13813" width="5.6640625" style="57" customWidth="1"/>
    <col min="13814" max="13814" width="6.6640625" style="57" customWidth="1"/>
    <col min="13815" max="13815" width="5.6640625" style="57" customWidth="1"/>
    <col min="13816" max="13816" width="5.6640625" style="57" bestFit="1" customWidth="1"/>
    <col min="13817" max="13819" width="11.44140625" style="57"/>
    <col min="13820" max="13836" width="5.6640625" style="57" customWidth="1"/>
    <col min="13837" max="14064" width="11.44140625" style="57"/>
    <col min="14065" max="14066" width="20.6640625" style="57" customWidth="1"/>
    <col min="14067" max="14067" width="8.6640625" style="57" customWidth="1"/>
    <col min="14068" max="14069" width="5.6640625" style="57" customWidth="1"/>
    <col min="14070" max="14070" width="6.6640625" style="57" customWidth="1"/>
    <col min="14071" max="14071" width="5.6640625" style="57" customWidth="1"/>
    <col min="14072" max="14072" width="5.6640625" style="57" bestFit="1" customWidth="1"/>
    <col min="14073" max="14075" width="11.44140625" style="57"/>
    <col min="14076" max="14092" width="5.6640625" style="57" customWidth="1"/>
    <col min="14093" max="14320" width="11.44140625" style="57"/>
    <col min="14321" max="14322" width="20.6640625" style="57" customWidth="1"/>
    <col min="14323" max="14323" width="8.6640625" style="57" customWidth="1"/>
    <col min="14324" max="14325" width="5.6640625" style="57" customWidth="1"/>
    <col min="14326" max="14326" width="6.6640625" style="57" customWidth="1"/>
    <col min="14327" max="14327" width="5.6640625" style="57" customWidth="1"/>
    <col min="14328" max="14328" width="5.6640625" style="57" bestFit="1" customWidth="1"/>
    <col min="14329" max="14331" width="11.44140625" style="57"/>
    <col min="14332" max="14348" width="5.6640625" style="57" customWidth="1"/>
    <col min="14349" max="14576" width="11.44140625" style="57"/>
    <col min="14577" max="14578" width="20.6640625" style="57" customWidth="1"/>
    <col min="14579" max="14579" width="8.6640625" style="57" customWidth="1"/>
    <col min="14580" max="14581" width="5.6640625" style="57" customWidth="1"/>
    <col min="14582" max="14582" width="6.6640625" style="57" customWidth="1"/>
    <col min="14583" max="14583" width="5.6640625" style="57" customWidth="1"/>
    <col min="14584" max="14584" width="5.6640625" style="57" bestFit="1" customWidth="1"/>
    <col min="14585" max="14587" width="11.44140625" style="57"/>
    <col min="14588" max="14604" width="5.6640625" style="57" customWidth="1"/>
    <col min="14605" max="14832" width="11.44140625" style="57"/>
    <col min="14833" max="14834" width="20.6640625" style="57" customWidth="1"/>
    <col min="14835" max="14835" width="8.6640625" style="57" customWidth="1"/>
    <col min="14836" max="14837" width="5.6640625" style="57" customWidth="1"/>
    <col min="14838" max="14838" width="6.6640625" style="57" customWidth="1"/>
    <col min="14839" max="14839" width="5.6640625" style="57" customWidth="1"/>
    <col min="14840" max="14840" width="5.6640625" style="57" bestFit="1" customWidth="1"/>
    <col min="14841" max="14843" width="11.44140625" style="57"/>
    <col min="14844" max="14860" width="5.6640625" style="57" customWidth="1"/>
    <col min="14861" max="15088" width="11.44140625" style="57"/>
    <col min="15089" max="15090" width="20.6640625" style="57" customWidth="1"/>
    <col min="15091" max="15091" width="8.6640625" style="57" customWidth="1"/>
    <col min="15092" max="15093" width="5.6640625" style="57" customWidth="1"/>
    <col min="15094" max="15094" width="6.6640625" style="57" customWidth="1"/>
    <col min="15095" max="15095" width="5.6640625" style="57" customWidth="1"/>
    <col min="15096" max="15096" width="5.6640625" style="57" bestFit="1" customWidth="1"/>
    <col min="15097" max="15099" width="11.44140625" style="57"/>
    <col min="15100" max="15116" width="5.6640625" style="57" customWidth="1"/>
    <col min="15117" max="15344" width="11.44140625" style="57"/>
    <col min="15345" max="15346" width="20.6640625" style="57" customWidth="1"/>
    <col min="15347" max="15347" width="8.6640625" style="57" customWidth="1"/>
    <col min="15348" max="15349" width="5.6640625" style="57" customWidth="1"/>
    <col min="15350" max="15350" width="6.6640625" style="57" customWidth="1"/>
    <col min="15351" max="15351" width="5.6640625" style="57" customWidth="1"/>
    <col min="15352" max="15352" width="5.6640625" style="57" bestFit="1" customWidth="1"/>
    <col min="15353" max="15355" width="11.44140625" style="57"/>
    <col min="15356" max="15372" width="5.6640625" style="57" customWidth="1"/>
    <col min="15373" max="15600" width="11.44140625" style="57"/>
    <col min="15601" max="15602" width="20.6640625" style="57" customWidth="1"/>
    <col min="15603" max="15603" width="8.6640625" style="57" customWidth="1"/>
    <col min="15604" max="15605" width="5.6640625" style="57" customWidth="1"/>
    <col min="15606" max="15606" width="6.6640625" style="57" customWidth="1"/>
    <col min="15607" max="15607" width="5.6640625" style="57" customWidth="1"/>
    <col min="15608" max="15608" width="5.6640625" style="57" bestFit="1" customWidth="1"/>
    <col min="15609" max="15611" width="11.44140625" style="57"/>
    <col min="15612" max="15628" width="5.6640625" style="57" customWidth="1"/>
    <col min="15629" max="15856" width="11.44140625" style="57"/>
    <col min="15857" max="15858" width="20.6640625" style="57" customWidth="1"/>
    <col min="15859" max="15859" width="8.6640625" style="57" customWidth="1"/>
    <col min="15860" max="15861" width="5.6640625" style="57" customWidth="1"/>
    <col min="15862" max="15862" width="6.6640625" style="57" customWidth="1"/>
    <col min="15863" max="15863" width="5.6640625" style="57" customWidth="1"/>
    <col min="15864" max="15864" width="5.6640625" style="57" bestFit="1" customWidth="1"/>
    <col min="15865" max="15867" width="11.44140625" style="57"/>
    <col min="15868" max="15884" width="5.6640625" style="57" customWidth="1"/>
    <col min="15885" max="16112" width="11.44140625" style="57"/>
    <col min="16113" max="16114" width="20.6640625" style="57" customWidth="1"/>
    <col min="16115" max="16115" width="8.6640625" style="57" customWidth="1"/>
    <col min="16116" max="16117" width="5.6640625" style="57" customWidth="1"/>
    <col min="16118" max="16118" width="6.6640625" style="57" customWidth="1"/>
    <col min="16119" max="16119" width="5.6640625" style="57" customWidth="1"/>
    <col min="16120" max="16120" width="5.6640625" style="57" bestFit="1" customWidth="1"/>
    <col min="16121" max="16123" width="11.44140625" style="57"/>
    <col min="16124" max="16140" width="5.6640625" style="57" customWidth="1"/>
    <col min="16141" max="16384" width="11.44140625" style="57"/>
  </cols>
  <sheetData>
    <row r="1" spans="1:38" s="50" customFormat="1" ht="16.05" customHeight="1" thickBot="1">
      <c r="A1" s="107" t="s">
        <v>14</v>
      </c>
      <c r="B1" s="107" t="s">
        <v>9</v>
      </c>
      <c r="C1" s="49"/>
      <c r="E1" s="196" t="s">
        <v>15</v>
      </c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</row>
    <row r="2" spans="1:38" s="50" customFormat="1" ht="16.05" customHeight="1">
      <c r="A2" s="56" t="str">
        <f>Spielbericht!E5</f>
        <v/>
      </c>
      <c r="B2" s="59">
        <f>SUM(G2:AL2)</f>
        <v>0</v>
      </c>
      <c r="C2" s="49"/>
      <c r="E2" s="108" t="e">
        <f t="shared" ref="E2:E33" si="0">RANK($A2,$A$2:$A$33,1)</f>
        <v>#VALUE!</v>
      </c>
      <c r="F2" s="108">
        <f>COUNTIF($E$2:$E$33,$E2)</f>
        <v>32</v>
      </c>
      <c r="G2" s="108">
        <f>IF(F2=1,E2,0)</f>
        <v>0</v>
      </c>
      <c r="H2" s="108">
        <f>IF(F2=2,E2+0.5,0)</f>
        <v>0</v>
      </c>
      <c r="I2" s="108">
        <f>IF(F2=3,E2+1,0)</f>
        <v>0</v>
      </c>
      <c r="J2" s="108">
        <f>IF(F2=4,E2+1.5,0)</f>
        <v>0</v>
      </c>
      <c r="K2" s="108">
        <f>IF(F2=5,E2+2,0)</f>
        <v>0</v>
      </c>
      <c r="L2" s="108">
        <f>IF(F2=6,E2+2.5,0)</f>
        <v>0</v>
      </c>
      <c r="M2" s="108">
        <f>IF($F2=7,$E2+3,0)</f>
        <v>0</v>
      </c>
      <c r="N2" s="108">
        <f>IF($F2=8,$E2+3.5,0)</f>
        <v>0</v>
      </c>
      <c r="O2" s="108">
        <f>IF($F2=9,$E2+4,0)</f>
        <v>0</v>
      </c>
      <c r="P2" s="108">
        <f>IF($F2=10,$E2+4.5,0)</f>
        <v>0</v>
      </c>
      <c r="Q2" s="108">
        <f>IF($F2=11,$E2+5,0)</f>
        <v>0</v>
      </c>
      <c r="R2" s="108">
        <f>IF($F2=12,$E2+5.5,0)</f>
        <v>0</v>
      </c>
      <c r="S2" s="108">
        <f>IF($F2=13,$E2+6,0)</f>
        <v>0</v>
      </c>
      <c r="T2" s="108">
        <f>IF($F2=14,$E2+6.5,0)</f>
        <v>0</v>
      </c>
      <c r="U2" s="108">
        <f>IF($F2=15,$E2+7,0)</f>
        <v>0</v>
      </c>
      <c r="V2" s="108">
        <f>IF($F2=16,$E2+7.5,0)</f>
        <v>0</v>
      </c>
      <c r="W2" s="108">
        <f>IF($F2=17,$E2+8,0)</f>
        <v>0</v>
      </c>
      <c r="X2" s="108">
        <f>IF($F2=18,$E2+8.5,0)</f>
        <v>0</v>
      </c>
      <c r="Y2" s="108">
        <f>IF($F2=19,$E2+9,0)</f>
        <v>0</v>
      </c>
      <c r="Z2" s="108">
        <f>IF($F2=20,$E2+9.5,0)</f>
        <v>0</v>
      </c>
      <c r="AA2" s="108">
        <f>IF($F2=21,$E2+10,0)</f>
        <v>0</v>
      </c>
      <c r="AB2" s="108">
        <f>IF($F2=21,$E2+10.5,0)</f>
        <v>0</v>
      </c>
      <c r="AC2" s="108">
        <f>IF($F2=21,$E2+11,0)</f>
        <v>0</v>
      </c>
      <c r="AD2" s="108">
        <f>IF($F2=21,$E2+11.5,0)</f>
        <v>0</v>
      </c>
      <c r="AE2" s="108">
        <f>IF($F2=21,$E2+12,0)</f>
        <v>0</v>
      </c>
      <c r="AF2" s="108">
        <f>IF($F2=21,$E2+12.5,0)</f>
        <v>0</v>
      </c>
      <c r="AG2" s="108">
        <f>IF($F2=21,$E2+13,0)</f>
        <v>0</v>
      </c>
      <c r="AH2" s="108">
        <f>IF($F2=21,$E2+13.5,0)</f>
        <v>0</v>
      </c>
      <c r="AI2" s="108">
        <f>IF($F2=21,$E2+14,0)</f>
        <v>0</v>
      </c>
      <c r="AJ2" s="108">
        <f>IF($F2=21,$E2+14.5,0)</f>
        <v>0</v>
      </c>
      <c r="AK2" s="108">
        <f>IF($F2=21,$E2+15,0)</f>
        <v>0</v>
      </c>
      <c r="AL2" s="108">
        <f>IF($F2=21,$E2+15.5,0)</f>
        <v>0</v>
      </c>
    </row>
    <row r="3" spans="1:38" s="50" customFormat="1" ht="16.05" customHeight="1">
      <c r="A3" s="51" t="str">
        <f>Spielbericht!E6</f>
        <v/>
      </c>
      <c r="B3" s="52">
        <f>SUM(G3:AL3)</f>
        <v>0</v>
      </c>
      <c r="C3" s="49"/>
      <c r="E3" s="108" t="e">
        <f t="shared" si="0"/>
        <v>#VALUE!</v>
      </c>
      <c r="F3" s="108">
        <f t="shared" ref="F3:F33" si="1">COUNTIF($E$2:$E$33,$E3)</f>
        <v>32</v>
      </c>
      <c r="G3" s="108">
        <f t="shared" ref="G3:G33" si="2">IF(F3=1,E3,0)</f>
        <v>0</v>
      </c>
      <c r="H3" s="108">
        <f t="shared" ref="H3:H33" si="3">IF(F3=2,E3+0.5,0)</f>
        <v>0</v>
      </c>
      <c r="I3" s="108">
        <f t="shared" ref="I3:I33" si="4">IF(F3=3,E3+1,0)</f>
        <v>0</v>
      </c>
      <c r="J3" s="108">
        <f t="shared" ref="J3:J33" si="5">IF(F3=4,E3+1.5,0)</f>
        <v>0</v>
      </c>
      <c r="K3" s="108">
        <f t="shared" ref="K3:K33" si="6">IF(F3=5,E3+2,0)</f>
        <v>0</v>
      </c>
      <c r="L3" s="108">
        <f t="shared" ref="L3:L33" si="7">IF(F3=6,E3+2.5,0)</f>
        <v>0</v>
      </c>
      <c r="M3" s="108">
        <f t="shared" ref="M3:M33" si="8">IF(F3=7,E3+3,0)</f>
        <v>0</v>
      </c>
      <c r="N3" s="108">
        <f t="shared" ref="N3:N33" si="9">IF($F3=8,$E3+3.5,0)</f>
        <v>0</v>
      </c>
      <c r="O3" s="108">
        <f t="shared" ref="O3:O33" si="10">IF($F3=9,$E3+4,0)</f>
        <v>0</v>
      </c>
      <c r="P3" s="108">
        <f t="shared" ref="P3:P33" si="11">IF($F3=10,$E3+4.5,0)</f>
        <v>0</v>
      </c>
      <c r="Q3" s="108">
        <f t="shared" ref="Q3:Q33" si="12">IF($F3=11,$E3+5,0)</f>
        <v>0</v>
      </c>
      <c r="R3" s="108">
        <f t="shared" ref="R3:R33" si="13">IF($F3=12,$E3+5.5,0)</f>
        <v>0</v>
      </c>
      <c r="S3" s="108">
        <f t="shared" ref="S3:S33" si="14">IF($F3=13,$E3+6,0)</f>
        <v>0</v>
      </c>
      <c r="T3" s="108">
        <f t="shared" ref="T3:T33" si="15">IF($F3=14,$E3+6.5,0)</f>
        <v>0</v>
      </c>
      <c r="U3" s="108">
        <f t="shared" ref="U3:U33" si="16">IF($F3=15,$E3+7,0)</f>
        <v>0</v>
      </c>
      <c r="V3" s="108">
        <f t="shared" ref="V3:V33" si="17">IF($F3=16,$E3+7.5,0)</f>
        <v>0</v>
      </c>
      <c r="W3" s="108">
        <f t="shared" ref="W3:W33" si="18">IF($F3=17,$E3+8,0)</f>
        <v>0</v>
      </c>
      <c r="X3" s="108">
        <f t="shared" ref="X3:X33" si="19">IF($F3=18,$E3+8.5,0)</f>
        <v>0</v>
      </c>
      <c r="Y3" s="108">
        <f t="shared" ref="Y3:Y33" si="20">IF($F3=19,$E3+9,0)</f>
        <v>0</v>
      </c>
      <c r="Z3" s="108">
        <f t="shared" ref="Z3:Z33" si="21">IF($F3=20,$E3+9.5,0)</f>
        <v>0</v>
      </c>
      <c r="AA3" s="108">
        <f t="shared" ref="AA3:AA33" si="22">IF($F3=21,$E3+10,0)</f>
        <v>0</v>
      </c>
      <c r="AB3" s="108">
        <f t="shared" ref="AB3:AB33" si="23">IF($F3=21,$E3+10.5,0)</f>
        <v>0</v>
      </c>
      <c r="AC3" s="108">
        <f t="shared" ref="AC3:AC33" si="24">IF($F3=21,$E3+11,0)</f>
        <v>0</v>
      </c>
      <c r="AD3" s="108">
        <f t="shared" ref="AD3:AD33" si="25">IF($F3=21,$E3+11.5,0)</f>
        <v>0</v>
      </c>
      <c r="AE3" s="108">
        <f t="shared" ref="AE3:AE33" si="26">IF($F3=21,$E3+12,0)</f>
        <v>0</v>
      </c>
      <c r="AF3" s="108">
        <f t="shared" ref="AF3:AF33" si="27">IF($F3=21,$E3+12.5,0)</f>
        <v>0</v>
      </c>
      <c r="AG3" s="108">
        <f t="shared" ref="AG3:AG33" si="28">IF($F3=21,$E3+13,0)</f>
        <v>0</v>
      </c>
      <c r="AH3" s="108">
        <f t="shared" ref="AH3:AH33" si="29">IF($F3=21,$E3+13.5,0)</f>
        <v>0</v>
      </c>
      <c r="AI3" s="108">
        <f t="shared" ref="AI3:AI33" si="30">IF($F3=21,$E3+14,0)</f>
        <v>0</v>
      </c>
      <c r="AJ3" s="108">
        <f t="shared" ref="AJ3:AJ33" si="31">IF($F3=21,$E3+14.5,0)</f>
        <v>0</v>
      </c>
      <c r="AK3" s="108">
        <f t="shared" ref="AK3:AK33" si="32">IF($F3=21,$E3+15,0)</f>
        <v>0</v>
      </c>
      <c r="AL3" s="108">
        <f t="shared" ref="AL3:AL33" si="33">IF($F3=21,$E3+15.5,0)</f>
        <v>0</v>
      </c>
    </row>
    <row r="4" spans="1:38" s="50" customFormat="1" ht="16.05" customHeight="1" thickBot="1">
      <c r="A4" s="51" t="str">
        <f>Spielbericht!E7</f>
        <v/>
      </c>
      <c r="B4" s="52">
        <f t="shared" ref="B4:B33" si="34">SUM(G4:AL4)</f>
        <v>0</v>
      </c>
      <c r="C4" s="49"/>
      <c r="E4" s="108" t="e">
        <f t="shared" si="0"/>
        <v>#VALUE!</v>
      </c>
      <c r="F4" s="108">
        <f t="shared" si="1"/>
        <v>32</v>
      </c>
      <c r="G4" s="108">
        <f t="shared" si="2"/>
        <v>0</v>
      </c>
      <c r="H4" s="108">
        <f t="shared" si="3"/>
        <v>0</v>
      </c>
      <c r="I4" s="108">
        <f t="shared" si="4"/>
        <v>0</v>
      </c>
      <c r="J4" s="108">
        <f t="shared" si="5"/>
        <v>0</v>
      </c>
      <c r="K4" s="108">
        <f t="shared" si="6"/>
        <v>0</v>
      </c>
      <c r="L4" s="108">
        <f t="shared" si="7"/>
        <v>0</v>
      </c>
      <c r="M4" s="108">
        <f t="shared" si="8"/>
        <v>0</v>
      </c>
      <c r="N4" s="108">
        <f t="shared" si="9"/>
        <v>0</v>
      </c>
      <c r="O4" s="108">
        <f t="shared" si="10"/>
        <v>0</v>
      </c>
      <c r="P4" s="108">
        <f t="shared" si="11"/>
        <v>0</v>
      </c>
      <c r="Q4" s="108">
        <f t="shared" si="12"/>
        <v>0</v>
      </c>
      <c r="R4" s="108">
        <f t="shared" si="13"/>
        <v>0</v>
      </c>
      <c r="S4" s="108">
        <f t="shared" si="14"/>
        <v>0</v>
      </c>
      <c r="T4" s="108">
        <f t="shared" si="15"/>
        <v>0</v>
      </c>
      <c r="U4" s="108">
        <f t="shared" si="16"/>
        <v>0</v>
      </c>
      <c r="V4" s="108">
        <f t="shared" si="17"/>
        <v>0</v>
      </c>
      <c r="W4" s="108">
        <f t="shared" si="18"/>
        <v>0</v>
      </c>
      <c r="X4" s="108">
        <f t="shared" si="19"/>
        <v>0</v>
      </c>
      <c r="Y4" s="108">
        <f t="shared" si="20"/>
        <v>0</v>
      </c>
      <c r="Z4" s="108">
        <f t="shared" si="21"/>
        <v>0</v>
      </c>
      <c r="AA4" s="108">
        <f t="shared" si="22"/>
        <v>0</v>
      </c>
      <c r="AB4" s="108">
        <f t="shared" si="23"/>
        <v>0</v>
      </c>
      <c r="AC4" s="108">
        <f t="shared" si="24"/>
        <v>0</v>
      </c>
      <c r="AD4" s="108">
        <f t="shared" si="25"/>
        <v>0</v>
      </c>
      <c r="AE4" s="108">
        <f t="shared" si="26"/>
        <v>0</v>
      </c>
      <c r="AF4" s="108">
        <f t="shared" si="27"/>
        <v>0</v>
      </c>
      <c r="AG4" s="108">
        <f t="shared" si="28"/>
        <v>0</v>
      </c>
      <c r="AH4" s="108">
        <f t="shared" si="29"/>
        <v>0</v>
      </c>
      <c r="AI4" s="108">
        <f t="shared" si="30"/>
        <v>0</v>
      </c>
      <c r="AJ4" s="108">
        <f t="shared" si="31"/>
        <v>0</v>
      </c>
      <c r="AK4" s="108">
        <f t="shared" si="32"/>
        <v>0</v>
      </c>
      <c r="AL4" s="108">
        <f t="shared" si="33"/>
        <v>0</v>
      </c>
    </row>
    <row r="5" spans="1:38" s="50" customFormat="1" ht="16.05" customHeight="1" thickBot="1">
      <c r="A5" s="53" t="str">
        <f>Spielbericht!E8</f>
        <v/>
      </c>
      <c r="B5" s="54">
        <f t="shared" si="34"/>
        <v>0</v>
      </c>
      <c r="C5" s="60">
        <f>SUM(A2:A5)</f>
        <v>0</v>
      </c>
      <c r="E5" s="108" t="e">
        <f t="shared" si="0"/>
        <v>#VALUE!</v>
      </c>
      <c r="F5" s="108">
        <f t="shared" si="1"/>
        <v>32</v>
      </c>
      <c r="G5" s="108">
        <f t="shared" si="2"/>
        <v>0</v>
      </c>
      <c r="H5" s="108">
        <f t="shared" si="3"/>
        <v>0</v>
      </c>
      <c r="I5" s="108">
        <f t="shared" si="4"/>
        <v>0</v>
      </c>
      <c r="J5" s="108">
        <f t="shared" si="5"/>
        <v>0</v>
      </c>
      <c r="K5" s="108">
        <f t="shared" si="6"/>
        <v>0</v>
      </c>
      <c r="L5" s="108">
        <f t="shared" si="7"/>
        <v>0</v>
      </c>
      <c r="M5" s="108">
        <f t="shared" si="8"/>
        <v>0</v>
      </c>
      <c r="N5" s="108">
        <f t="shared" si="9"/>
        <v>0</v>
      </c>
      <c r="O5" s="108">
        <f t="shared" si="10"/>
        <v>0</v>
      </c>
      <c r="P5" s="108">
        <f t="shared" si="11"/>
        <v>0</v>
      </c>
      <c r="Q5" s="108">
        <f t="shared" si="12"/>
        <v>0</v>
      </c>
      <c r="R5" s="108">
        <f t="shared" si="13"/>
        <v>0</v>
      </c>
      <c r="S5" s="108">
        <f t="shared" si="14"/>
        <v>0</v>
      </c>
      <c r="T5" s="108">
        <f t="shared" si="15"/>
        <v>0</v>
      </c>
      <c r="U5" s="108">
        <f t="shared" si="16"/>
        <v>0</v>
      </c>
      <c r="V5" s="108">
        <f t="shared" si="17"/>
        <v>0</v>
      </c>
      <c r="W5" s="108">
        <f t="shared" si="18"/>
        <v>0</v>
      </c>
      <c r="X5" s="108">
        <f t="shared" si="19"/>
        <v>0</v>
      </c>
      <c r="Y5" s="108">
        <f t="shared" si="20"/>
        <v>0</v>
      </c>
      <c r="Z5" s="108">
        <f t="shared" si="21"/>
        <v>0</v>
      </c>
      <c r="AA5" s="108">
        <f t="shared" si="22"/>
        <v>0</v>
      </c>
      <c r="AB5" s="108">
        <f t="shared" si="23"/>
        <v>0</v>
      </c>
      <c r="AC5" s="108">
        <f t="shared" si="24"/>
        <v>0</v>
      </c>
      <c r="AD5" s="108">
        <f t="shared" si="25"/>
        <v>0</v>
      </c>
      <c r="AE5" s="108">
        <f t="shared" si="26"/>
        <v>0</v>
      </c>
      <c r="AF5" s="108">
        <f t="shared" si="27"/>
        <v>0</v>
      </c>
      <c r="AG5" s="108">
        <f t="shared" si="28"/>
        <v>0</v>
      </c>
      <c r="AH5" s="108">
        <f t="shared" si="29"/>
        <v>0</v>
      </c>
      <c r="AI5" s="108">
        <f t="shared" si="30"/>
        <v>0</v>
      </c>
      <c r="AJ5" s="108">
        <f t="shared" si="31"/>
        <v>0</v>
      </c>
      <c r="AK5" s="108">
        <f t="shared" si="32"/>
        <v>0</v>
      </c>
      <c r="AL5" s="108">
        <f t="shared" si="33"/>
        <v>0</v>
      </c>
    </row>
    <row r="6" spans="1:38" s="50" customFormat="1" ht="16.05" customHeight="1">
      <c r="A6" s="56" t="str">
        <f>Spielbericht!M5</f>
        <v/>
      </c>
      <c r="B6" s="59">
        <f t="shared" si="34"/>
        <v>0</v>
      </c>
      <c r="E6" s="108" t="e">
        <f t="shared" si="0"/>
        <v>#VALUE!</v>
      </c>
      <c r="F6" s="108">
        <f t="shared" si="1"/>
        <v>32</v>
      </c>
      <c r="G6" s="108">
        <f t="shared" si="2"/>
        <v>0</v>
      </c>
      <c r="H6" s="108">
        <f t="shared" si="3"/>
        <v>0</v>
      </c>
      <c r="I6" s="108">
        <f t="shared" si="4"/>
        <v>0</v>
      </c>
      <c r="J6" s="108">
        <f t="shared" si="5"/>
        <v>0</v>
      </c>
      <c r="K6" s="108">
        <f t="shared" si="6"/>
        <v>0</v>
      </c>
      <c r="L6" s="108">
        <f t="shared" si="7"/>
        <v>0</v>
      </c>
      <c r="M6" s="108">
        <f t="shared" si="8"/>
        <v>0</v>
      </c>
      <c r="N6" s="108">
        <f t="shared" si="9"/>
        <v>0</v>
      </c>
      <c r="O6" s="108">
        <f t="shared" si="10"/>
        <v>0</v>
      </c>
      <c r="P6" s="108">
        <f t="shared" si="11"/>
        <v>0</v>
      </c>
      <c r="Q6" s="108">
        <f t="shared" si="12"/>
        <v>0</v>
      </c>
      <c r="R6" s="108">
        <f t="shared" si="13"/>
        <v>0</v>
      </c>
      <c r="S6" s="108">
        <f t="shared" si="14"/>
        <v>0</v>
      </c>
      <c r="T6" s="108">
        <f t="shared" si="15"/>
        <v>0</v>
      </c>
      <c r="U6" s="108">
        <f t="shared" si="16"/>
        <v>0</v>
      </c>
      <c r="V6" s="108">
        <f t="shared" si="17"/>
        <v>0</v>
      </c>
      <c r="W6" s="108">
        <f t="shared" si="18"/>
        <v>0</v>
      </c>
      <c r="X6" s="108">
        <f t="shared" si="19"/>
        <v>0</v>
      </c>
      <c r="Y6" s="108">
        <f t="shared" si="20"/>
        <v>0</v>
      </c>
      <c r="Z6" s="108">
        <f t="shared" si="21"/>
        <v>0</v>
      </c>
      <c r="AA6" s="108">
        <f t="shared" si="22"/>
        <v>0</v>
      </c>
      <c r="AB6" s="108">
        <f t="shared" si="23"/>
        <v>0</v>
      </c>
      <c r="AC6" s="108">
        <f t="shared" si="24"/>
        <v>0</v>
      </c>
      <c r="AD6" s="108">
        <f t="shared" si="25"/>
        <v>0</v>
      </c>
      <c r="AE6" s="108">
        <f t="shared" si="26"/>
        <v>0</v>
      </c>
      <c r="AF6" s="108">
        <f t="shared" si="27"/>
        <v>0</v>
      </c>
      <c r="AG6" s="108">
        <f t="shared" si="28"/>
        <v>0</v>
      </c>
      <c r="AH6" s="108">
        <f t="shared" si="29"/>
        <v>0</v>
      </c>
      <c r="AI6" s="108">
        <f t="shared" si="30"/>
        <v>0</v>
      </c>
      <c r="AJ6" s="108">
        <f t="shared" si="31"/>
        <v>0</v>
      </c>
      <c r="AK6" s="108">
        <f t="shared" si="32"/>
        <v>0</v>
      </c>
      <c r="AL6" s="108">
        <f t="shared" si="33"/>
        <v>0</v>
      </c>
    </row>
    <row r="7" spans="1:38" s="50" customFormat="1" ht="16.05" customHeight="1">
      <c r="A7" s="51" t="str">
        <f>Spielbericht!M6</f>
        <v/>
      </c>
      <c r="B7" s="52">
        <f t="shared" si="34"/>
        <v>0</v>
      </c>
      <c r="E7" s="108" t="e">
        <f t="shared" si="0"/>
        <v>#VALUE!</v>
      </c>
      <c r="F7" s="108">
        <f t="shared" si="1"/>
        <v>32</v>
      </c>
      <c r="G7" s="108">
        <f t="shared" si="2"/>
        <v>0</v>
      </c>
      <c r="H7" s="108">
        <f t="shared" si="3"/>
        <v>0</v>
      </c>
      <c r="I7" s="108">
        <f t="shared" si="4"/>
        <v>0</v>
      </c>
      <c r="J7" s="108">
        <f t="shared" si="5"/>
        <v>0</v>
      </c>
      <c r="K7" s="108">
        <f t="shared" si="6"/>
        <v>0</v>
      </c>
      <c r="L7" s="108">
        <f t="shared" si="7"/>
        <v>0</v>
      </c>
      <c r="M7" s="108">
        <f t="shared" si="8"/>
        <v>0</v>
      </c>
      <c r="N7" s="108">
        <f t="shared" si="9"/>
        <v>0</v>
      </c>
      <c r="O7" s="108">
        <f t="shared" si="10"/>
        <v>0</v>
      </c>
      <c r="P7" s="108">
        <f t="shared" si="11"/>
        <v>0</v>
      </c>
      <c r="Q7" s="108">
        <f t="shared" si="12"/>
        <v>0</v>
      </c>
      <c r="R7" s="108">
        <f t="shared" si="13"/>
        <v>0</v>
      </c>
      <c r="S7" s="108">
        <f t="shared" si="14"/>
        <v>0</v>
      </c>
      <c r="T7" s="108">
        <f t="shared" si="15"/>
        <v>0</v>
      </c>
      <c r="U7" s="108">
        <f t="shared" si="16"/>
        <v>0</v>
      </c>
      <c r="V7" s="108">
        <f t="shared" si="17"/>
        <v>0</v>
      </c>
      <c r="W7" s="108">
        <f t="shared" si="18"/>
        <v>0</v>
      </c>
      <c r="X7" s="108">
        <f t="shared" si="19"/>
        <v>0</v>
      </c>
      <c r="Y7" s="108">
        <f t="shared" si="20"/>
        <v>0</v>
      </c>
      <c r="Z7" s="108">
        <f t="shared" si="21"/>
        <v>0</v>
      </c>
      <c r="AA7" s="108">
        <f t="shared" si="22"/>
        <v>0</v>
      </c>
      <c r="AB7" s="108">
        <f t="shared" si="23"/>
        <v>0</v>
      </c>
      <c r="AC7" s="108">
        <f t="shared" si="24"/>
        <v>0</v>
      </c>
      <c r="AD7" s="108">
        <f t="shared" si="25"/>
        <v>0</v>
      </c>
      <c r="AE7" s="108">
        <f t="shared" si="26"/>
        <v>0</v>
      </c>
      <c r="AF7" s="108">
        <f t="shared" si="27"/>
        <v>0</v>
      </c>
      <c r="AG7" s="108">
        <f t="shared" si="28"/>
        <v>0</v>
      </c>
      <c r="AH7" s="108">
        <f t="shared" si="29"/>
        <v>0</v>
      </c>
      <c r="AI7" s="108">
        <f t="shared" si="30"/>
        <v>0</v>
      </c>
      <c r="AJ7" s="108">
        <f t="shared" si="31"/>
        <v>0</v>
      </c>
      <c r="AK7" s="108">
        <f t="shared" si="32"/>
        <v>0</v>
      </c>
      <c r="AL7" s="108">
        <f t="shared" si="33"/>
        <v>0</v>
      </c>
    </row>
    <row r="8" spans="1:38" s="50" customFormat="1" ht="16.05" customHeight="1" thickBot="1">
      <c r="A8" s="51" t="str">
        <f>Spielbericht!M7</f>
        <v/>
      </c>
      <c r="B8" s="52">
        <f t="shared" si="34"/>
        <v>0</v>
      </c>
      <c r="C8" s="55"/>
      <c r="E8" s="108" t="e">
        <f t="shared" si="0"/>
        <v>#VALUE!</v>
      </c>
      <c r="F8" s="108">
        <f t="shared" si="1"/>
        <v>32</v>
      </c>
      <c r="G8" s="108">
        <f t="shared" si="2"/>
        <v>0</v>
      </c>
      <c r="H8" s="108">
        <f t="shared" si="3"/>
        <v>0</v>
      </c>
      <c r="I8" s="108">
        <f t="shared" si="4"/>
        <v>0</v>
      </c>
      <c r="J8" s="108">
        <f t="shared" si="5"/>
        <v>0</v>
      </c>
      <c r="K8" s="108">
        <f t="shared" si="6"/>
        <v>0</v>
      </c>
      <c r="L8" s="108">
        <f t="shared" si="7"/>
        <v>0</v>
      </c>
      <c r="M8" s="108">
        <f t="shared" si="8"/>
        <v>0</v>
      </c>
      <c r="N8" s="108">
        <f t="shared" si="9"/>
        <v>0</v>
      </c>
      <c r="O8" s="108">
        <f t="shared" si="10"/>
        <v>0</v>
      </c>
      <c r="P8" s="108">
        <f t="shared" si="11"/>
        <v>0</v>
      </c>
      <c r="Q8" s="108">
        <f t="shared" si="12"/>
        <v>0</v>
      </c>
      <c r="R8" s="108">
        <f t="shared" si="13"/>
        <v>0</v>
      </c>
      <c r="S8" s="108">
        <f t="shared" si="14"/>
        <v>0</v>
      </c>
      <c r="T8" s="108">
        <f t="shared" si="15"/>
        <v>0</v>
      </c>
      <c r="U8" s="108">
        <f t="shared" si="16"/>
        <v>0</v>
      </c>
      <c r="V8" s="108">
        <f t="shared" si="17"/>
        <v>0</v>
      </c>
      <c r="W8" s="108">
        <f t="shared" si="18"/>
        <v>0</v>
      </c>
      <c r="X8" s="108">
        <f t="shared" si="19"/>
        <v>0</v>
      </c>
      <c r="Y8" s="108">
        <f t="shared" si="20"/>
        <v>0</v>
      </c>
      <c r="Z8" s="108">
        <f t="shared" si="21"/>
        <v>0</v>
      </c>
      <c r="AA8" s="108">
        <f t="shared" si="22"/>
        <v>0</v>
      </c>
      <c r="AB8" s="108">
        <f t="shared" si="23"/>
        <v>0</v>
      </c>
      <c r="AC8" s="108">
        <f t="shared" si="24"/>
        <v>0</v>
      </c>
      <c r="AD8" s="108">
        <f t="shared" si="25"/>
        <v>0</v>
      </c>
      <c r="AE8" s="108">
        <f t="shared" si="26"/>
        <v>0</v>
      </c>
      <c r="AF8" s="108">
        <f t="shared" si="27"/>
        <v>0</v>
      </c>
      <c r="AG8" s="108">
        <f t="shared" si="28"/>
        <v>0</v>
      </c>
      <c r="AH8" s="108">
        <f t="shared" si="29"/>
        <v>0</v>
      </c>
      <c r="AI8" s="108">
        <f t="shared" si="30"/>
        <v>0</v>
      </c>
      <c r="AJ8" s="108">
        <f t="shared" si="31"/>
        <v>0</v>
      </c>
      <c r="AK8" s="108">
        <f t="shared" si="32"/>
        <v>0</v>
      </c>
      <c r="AL8" s="108">
        <f t="shared" si="33"/>
        <v>0</v>
      </c>
    </row>
    <row r="9" spans="1:38" s="50" customFormat="1" ht="16.05" customHeight="1" thickBot="1">
      <c r="A9" s="53" t="str">
        <f>Spielbericht!M8</f>
        <v/>
      </c>
      <c r="B9" s="54">
        <f t="shared" si="34"/>
        <v>0</v>
      </c>
      <c r="C9" s="60">
        <f>SUM(A6:A9)</f>
        <v>0</v>
      </c>
      <c r="E9" s="108" t="e">
        <f t="shared" si="0"/>
        <v>#VALUE!</v>
      </c>
      <c r="F9" s="108">
        <f t="shared" si="1"/>
        <v>32</v>
      </c>
      <c r="G9" s="108">
        <f t="shared" si="2"/>
        <v>0</v>
      </c>
      <c r="H9" s="108">
        <f t="shared" si="3"/>
        <v>0</v>
      </c>
      <c r="I9" s="108">
        <f t="shared" si="4"/>
        <v>0</v>
      </c>
      <c r="J9" s="108">
        <f t="shared" si="5"/>
        <v>0</v>
      </c>
      <c r="K9" s="108">
        <f t="shared" si="6"/>
        <v>0</v>
      </c>
      <c r="L9" s="108">
        <f t="shared" si="7"/>
        <v>0</v>
      </c>
      <c r="M9" s="108">
        <f t="shared" si="8"/>
        <v>0</v>
      </c>
      <c r="N9" s="108">
        <f t="shared" si="9"/>
        <v>0</v>
      </c>
      <c r="O9" s="108">
        <f t="shared" si="10"/>
        <v>0</v>
      </c>
      <c r="P9" s="108">
        <f t="shared" si="11"/>
        <v>0</v>
      </c>
      <c r="Q9" s="108">
        <f t="shared" si="12"/>
        <v>0</v>
      </c>
      <c r="R9" s="108">
        <f t="shared" si="13"/>
        <v>0</v>
      </c>
      <c r="S9" s="108">
        <f t="shared" si="14"/>
        <v>0</v>
      </c>
      <c r="T9" s="108">
        <f t="shared" si="15"/>
        <v>0</v>
      </c>
      <c r="U9" s="108">
        <f t="shared" si="16"/>
        <v>0</v>
      </c>
      <c r="V9" s="108">
        <f t="shared" si="17"/>
        <v>0</v>
      </c>
      <c r="W9" s="108">
        <f t="shared" si="18"/>
        <v>0</v>
      </c>
      <c r="X9" s="108">
        <f t="shared" si="19"/>
        <v>0</v>
      </c>
      <c r="Y9" s="108">
        <f t="shared" si="20"/>
        <v>0</v>
      </c>
      <c r="Z9" s="108">
        <f t="shared" si="21"/>
        <v>0</v>
      </c>
      <c r="AA9" s="108">
        <f t="shared" si="22"/>
        <v>0</v>
      </c>
      <c r="AB9" s="108">
        <f t="shared" si="23"/>
        <v>0</v>
      </c>
      <c r="AC9" s="108">
        <f t="shared" si="24"/>
        <v>0</v>
      </c>
      <c r="AD9" s="108">
        <f t="shared" si="25"/>
        <v>0</v>
      </c>
      <c r="AE9" s="108">
        <f t="shared" si="26"/>
        <v>0</v>
      </c>
      <c r="AF9" s="108">
        <f t="shared" si="27"/>
        <v>0</v>
      </c>
      <c r="AG9" s="108">
        <f t="shared" si="28"/>
        <v>0</v>
      </c>
      <c r="AH9" s="108">
        <f t="shared" si="29"/>
        <v>0</v>
      </c>
      <c r="AI9" s="108">
        <f t="shared" si="30"/>
        <v>0</v>
      </c>
      <c r="AJ9" s="108">
        <f t="shared" si="31"/>
        <v>0</v>
      </c>
      <c r="AK9" s="108">
        <f t="shared" si="32"/>
        <v>0</v>
      </c>
      <c r="AL9" s="108">
        <f t="shared" si="33"/>
        <v>0</v>
      </c>
    </row>
    <row r="10" spans="1:38" s="50" customFormat="1" ht="16.05" customHeight="1">
      <c r="A10" s="56" t="str">
        <f>Spielbericht!E14</f>
        <v/>
      </c>
      <c r="B10" s="59">
        <f t="shared" si="34"/>
        <v>0</v>
      </c>
      <c r="E10" s="108" t="e">
        <f t="shared" si="0"/>
        <v>#VALUE!</v>
      </c>
      <c r="F10" s="108">
        <f t="shared" si="1"/>
        <v>32</v>
      </c>
      <c r="G10" s="108">
        <f t="shared" si="2"/>
        <v>0</v>
      </c>
      <c r="H10" s="108">
        <f t="shared" si="3"/>
        <v>0</v>
      </c>
      <c r="I10" s="108">
        <f t="shared" si="4"/>
        <v>0</v>
      </c>
      <c r="J10" s="108">
        <f t="shared" si="5"/>
        <v>0</v>
      </c>
      <c r="K10" s="108">
        <f t="shared" si="6"/>
        <v>0</v>
      </c>
      <c r="L10" s="108">
        <f t="shared" si="7"/>
        <v>0</v>
      </c>
      <c r="M10" s="108">
        <f t="shared" si="8"/>
        <v>0</v>
      </c>
      <c r="N10" s="108">
        <f t="shared" si="9"/>
        <v>0</v>
      </c>
      <c r="O10" s="108">
        <f t="shared" si="10"/>
        <v>0</v>
      </c>
      <c r="P10" s="108">
        <f t="shared" si="11"/>
        <v>0</v>
      </c>
      <c r="Q10" s="108">
        <f t="shared" si="12"/>
        <v>0</v>
      </c>
      <c r="R10" s="108">
        <f t="shared" si="13"/>
        <v>0</v>
      </c>
      <c r="S10" s="108">
        <f t="shared" si="14"/>
        <v>0</v>
      </c>
      <c r="T10" s="108">
        <f t="shared" si="15"/>
        <v>0</v>
      </c>
      <c r="U10" s="108">
        <f t="shared" si="16"/>
        <v>0</v>
      </c>
      <c r="V10" s="108">
        <f t="shared" si="17"/>
        <v>0</v>
      </c>
      <c r="W10" s="108">
        <f t="shared" si="18"/>
        <v>0</v>
      </c>
      <c r="X10" s="108">
        <f t="shared" si="19"/>
        <v>0</v>
      </c>
      <c r="Y10" s="108">
        <f t="shared" si="20"/>
        <v>0</v>
      </c>
      <c r="Z10" s="108">
        <f t="shared" si="21"/>
        <v>0</v>
      </c>
      <c r="AA10" s="108">
        <f t="shared" si="22"/>
        <v>0</v>
      </c>
      <c r="AB10" s="108">
        <f t="shared" si="23"/>
        <v>0</v>
      </c>
      <c r="AC10" s="108">
        <f t="shared" si="24"/>
        <v>0</v>
      </c>
      <c r="AD10" s="108">
        <f t="shared" si="25"/>
        <v>0</v>
      </c>
      <c r="AE10" s="108">
        <f t="shared" si="26"/>
        <v>0</v>
      </c>
      <c r="AF10" s="108">
        <f t="shared" si="27"/>
        <v>0</v>
      </c>
      <c r="AG10" s="108">
        <f t="shared" si="28"/>
        <v>0</v>
      </c>
      <c r="AH10" s="108">
        <f t="shared" si="29"/>
        <v>0</v>
      </c>
      <c r="AI10" s="108">
        <f t="shared" si="30"/>
        <v>0</v>
      </c>
      <c r="AJ10" s="108">
        <f t="shared" si="31"/>
        <v>0</v>
      </c>
      <c r="AK10" s="108">
        <f t="shared" si="32"/>
        <v>0</v>
      </c>
      <c r="AL10" s="108">
        <f t="shared" si="33"/>
        <v>0</v>
      </c>
    </row>
    <row r="11" spans="1:38" s="50" customFormat="1" ht="16.05" customHeight="1">
      <c r="A11" s="51" t="str">
        <f>Spielbericht!E15</f>
        <v/>
      </c>
      <c r="B11" s="52">
        <f t="shared" si="34"/>
        <v>0</v>
      </c>
      <c r="C11" s="57"/>
      <c r="E11" s="108" t="e">
        <f t="shared" si="0"/>
        <v>#VALUE!</v>
      </c>
      <c r="F11" s="108">
        <f t="shared" si="1"/>
        <v>32</v>
      </c>
      <c r="G11" s="108">
        <f t="shared" si="2"/>
        <v>0</v>
      </c>
      <c r="H11" s="108">
        <f t="shared" si="3"/>
        <v>0</v>
      </c>
      <c r="I11" s="108">
        <f t="shared" si="4"/>
        <v>0</v>
      </c>
      <c r="J11" s="108">
        <f t="shared" si="5"/>
        <v>0</v>
      </c>
      <c r="K11" s="108">
        <f t="shared" si="6"/>
        <v>0</v>
      </c>
      <c r="L11" s="108">
        <f t="shared" si="7"/>
        <v>0</v>
      </c>
      <c r="M11" s="108">
        <f t="shared" si="8"/>
        <v>0</v>
      </c>
      <c r="N11" s="108">
        <f t="shared" si="9"/>
        <v>0</v>
      </c>
      <c r="O11" s="108">
        <f t="shared" si="10"/>
        <v>0</v>
      </c>
      <c r="P11" s="108">
        <f t="shared" si="11"/>
        <v>0</v>
      </c>
      <c r="Q11" s="108">
        <f t="shared" si="12"/>
        <v>0</v>
      </c>
      <c r="R11" s="108">
        <f t="shared" si="13"/>
        <v>0</v>
      </c>
      <c r="S11" s="108">
        <f t="shared" si="14"/>
        <v>0</v>
      </c>
      <c r="T11" s="108">
        <f t="shared" si="15"/>
        <v>0</v>
      </c>
      <c r="U11" s="108">
        <f t="shared" si="16"/>
        <v>0</v>
      </c>
      <c r="V11" s="108">
        <f t="shared" si="17"/>
        <v>0</v>
      </c>
      <c r="W11" s="108">
        <f t="shared" si="18"/>
        <v>0</v>
      </c>
      <c r="X11" s="108">
        <f t="shared" si="19"/>
        <v>0</v>
      </c>
      <c r="Y11" s="108">
        <f t="shared" si="20"/>
        <v>0</v>
      </c>
      <c r="Z11" s="108">
        <f t="shared" si="21"/>
        <v>0</v>
      </c>
      <c r="AA11" s="108">
        <f t="shared" si="22"/>
        <v>0</v>
      </c>
      <c r="AB11" s="108">
        <f t="shared" si="23"/>
        <v>0</v>
      </c>
      <c r="AC11" s="108">
        <f t="shared" si="24"/>
        <v>0</v>
      </c>
      <c r="AD11" s="108">
        <f t="shared" si="25"/>
        <v>0</v>
      </c>
      <c r="AE11" s="108">
        <f t="shared" si="26"/>
        <v>0</v>
      </c>
      <c r="AF11" s="108">
        <f t="shared" si="27"/>
        <v>0</v>
      </c>
      <c r="AG11" s="108">
        <f t="shared" si="28"/>
        <v>0</v>
      </c>
      <c r="AH11" s="108">
        <f t="shared" si="29"/>
        <v>0</v>
      </c>
      <c r="AI11" s="108">
        <f t="shared" si="30"/>
        <v>0</v>
      </c>
      <c r="AJ11" s="108">
        <f t="shared" si="31"/>
        <v>0</v>
      </c>
      <c r="AK11" s="108">
        <f t="shared" si="32"/>
        <v>0</v>
      </c>
      <c r="AL11" s="108">
        <f t="shared" si="33"/>
        <v>0</v>
      </c>
    </row>
    <row r="12" spans="1:38" s="50" customFormat="1" ht="16.05" customHeight="1" thickBot="1">
      <c r="A12" s="51" t="str">
        <f>Spielbericht!E16</f>
        <v/>
      </c>
      <c r="B12" s="52">
        <f t="shared" si="34"/>
        <v>0</v>
      </c>
      <c r="C12" s="57"/>
      <c r="E12" s="108" t="e">
        <f t="shared" si="0"/>
        <v>#VALUE!</v>
      </c>
      <c r="F12" s="108">
        <f t="shared" si="1"/>
        <v>32</v>
      </c>
      <c r="G12" s="108">
        <f t="shared" si="2"/>
        <v>0</v>
      </c>
      <c r="H12" s="108">
        <f t="shared" si="3"/>
        <v>0</v>
      </c>
      <c r="I12" s="108">
        <f t="shared" si="4"/>
        <v>0</v>
      </c>
      <c r="J12" s="108">
        <f t="shared" si="5"/>
        <v>0</v>
      </c>
      <c r="K12" s="108">
        <f t="shared" si="6"/>
        <v>0</v>
      </c>
      <c r="L12" s="108">
        <f t="shared" si="7"/>
        <v>0</v>
      </c>
      <c r="M12" s="108">
        <f t="shared" si="8"/>
        <v>0</v>
      </c>
      <c r="N12" s="108">
        <f t="shared" si="9"/>
        <v>0</v>
      </c>
      <c r="O12" s="108">
        <f t="shared" si="10"/>
        <v>0</v>
      </c>
      <c r="P12" s="108">
        <f t="shared" si="11"/>
        <v>0</v>
      </c>
      <c r="Q12" s="108">
        <f t="shared" si="12"/>
        <v>0</v>
      </c>
      <c r="R12" s="108">
        <f t="shared" si="13"/>
        <v>0</v>
      </c>
      <c r="S12" s="108">
        <f t="shared" si="14"/>
        <v>0</v>
      </c>
      <c r="T12" s="108">
        <f t="shared" si="15"/>
        <v>0</v>
      </c>
      <c r="U12" s="108">
        <f t="shared" si="16"/>
        <v>0</v>
      </c>
      <c r="V12" s="108">
        <f t="shared" si="17"/>
        <v>0</v>
      </c>
      <c r="W12" s="108">
        <f t="shared" si="18"/>
        <v>0</v>
      </c>
      <c r="X12" s="108">
        <f t="shared" si="19"/>
        <v>0</v>
      </c>
      <c r="Y12" s="108">
        <f t="shared" si="20"/>
        <v>0</v>
      </c>
      <c r="Z12" s="108">
        <f t="shared" si="21"/>
        <v>0</v>
      </c>
      <c r="AA12" s="108">
        <f t="shared" si="22"/>
        <v>0</v>
      </c>
      <c r="AB12" s="108">
        <f t="shared" si="23"/>
        <v>0</v>
      </c>
      <c r="AC12" s="108">
        <f t="shared" si="24"/>
        <v>0</v>
      </c>
      <c r="AD12" s="108">
        <f t="shared" si="25"/>
        <v>0</v>
      </c>
      <c r="AE12" s="108">
        <f t="shared" si="26"/>
        <v>0</v>
      </c>
      <c r="AF12" s="108">
        <f t="shared" si="27"/>
        <v>0</v>
      </c>
      <c r="AG12" s="108">
        <f t="shared" si="28"/>
        <v>0</v>
      </c>
      <c r="AH12" s="108">
        <f t="shared" si="29"/>
        <v>0</v>
      </c>
      <c r="AI12" s="108">
        <f t="shared" si="30"/>
        <v>0</v>
      </c>
      <c r="AJ12" s="108">
        <f t="shared" si="31"/>
        <v>0</v>
      </c>
      <c r="AK12" s="108">
        <f t="shared" si="32"/>
        <v>0</v>
      </c>
      <c r="AL12" s="108">
        <f t="shared" si="33"/>
        <v>0</v>
      </c>
    </row>
    <row r="13" spans="1:38" s="50" customFormat="1" ht="16.05" customHeight="1" thickBot="1">
      <c r="A13" s="53" t="str">
        <f>Spielbericht!E17</f>
        <v/>
      </c>
      <c r="B13" s="54">
        <f t="shared" si="34"/>
        <v>0</v>
      </c>
      <c r="C13" s="61">
        <f>SUM(A10:A13)</f>
        <v>0</v>
      </c>
      <c r="E13" s="108" t="e">
        <f t="shared" si="0"/>
        <v>#VALUE!</v>
      </c>
      <c r="F13" s="108">
        <f t="shared" si="1"/>
        <v>32</v>
      </c>
      <c r="G13" s="108">
        <f t="shared" si="2"/>
        <v>0</v>
      </c>
      <c r="H13" s="108">
        <f t="shared" si="3"/>
        <v>0</v>
      </c>
      <c r="I13" s="108">
        <f t="shared" si="4"/>
        <v>0</v>
      </c>
      <c r="J13" s="108">
        <f t="shared" si="5"/>
        <v>0</v>
      </c>
      <c r="K13" s="108">
        <f t="shared" si="6"/>
        <v>0</v>
      </c>
      <c r="L13" s="108">
        <f t="shared" si="7"/>
        <v>0</v>
      </c>
      <c r="M13" s="108">
        <f t="shared" si="8"/>
        <v>0</v>
      </c>
      <c r="N13" s="108">
        <f t="shared" si="9"/>
        <v>0</v>
      </c>
      <c r="O13" s="108">
        <f t="shared" si="10"/>
        <v>0</v>
      </c>
      <c r="P13" s="108">
        <f t="shared" si="11"/>
        <v>0</v>
      </c>
      <c r="Q13" s="108">
        <f t="shared" si="12"/>
        <v>0</v>
      </c>
      <c r="R13" s="108">
        <f t="shared" si="13"/>
        <v>0</v>
      </c>
      <c r="S13" s="108">
        <f t="shared" si="14"/>
        <v>0</v>
      </c>
      <c r="T13" s="108">
        <f t="shared" si="15"/>
        <v>0</v>
      </c>
      <c r="U13" s="108">
        <f t="shared" si="16"/>
        <v>0</v>
      </c>
      <c r="V13" s="108">
        <f t="shared" si="17"/>
        <v>0</v>
      </c>
      <c r="W13" s="108">
        <f t="shared" si="18"/>
        <v>0</v>
      </c>
      <c r="X13" s="108">
        <f t="shared" si="19"/>
        <v>0</v>
      </c>
      <c r="Y13" s="108">
        <f t="shared" si="20"/>
        <v>0</v>
      </c>
      <c r="Z13" s="108">
        <f t="shared" si="21"/>
        <v>0</v>
      </c>
      <c r="AA13" s="108">
        <f t="shared" si="22"/>
        <v>0</v>
      </c>
      <c r="AB13" s="108">
        <f t="shared" si="23"/>
        <v>0</v>
      </c>
      <c r="AC13" s="108">
        <f t="shared" si="24"/>
        <v>0</v>
      </c>
      <c r="AD13" s="108">
        <f t="shared" si="25"/>
        <v>0</v>
      </c>
      <c r="AE13" s="108">
        <f t="shared" si="26"/>
        <v>0</v>
      </c>
      <c r="AF13" s="108">
        <f t="shared" si="27"/>
        <v>0</v>
      </c>
      <c r="AG13" s="108">
        <f t="shared" si="28"/>
        <v>0</v>
      </c>
      <c r="AH13" s="108">
        <f t="shared" si="29"/>
        <v>0</v>
      </c>
      <c r="AI13" s="108">
        <f t="shared" si="30"/>
        <v>0</v>
      </c>
      <c r="AJ13" s="108">
        <f t="shared" si="31"/>
        <v>0</v>
      </c>
      <c r="AK13" s="108">
        <f t="shared" si="32"/>
        <v>0</v>
      </c>
      <c r="AL13" s="108">
        <f t="shared" si="33"/>
        <v>0</v>
      </c>
    </row>
    <row r="14" spans="1:38" ht="16.05" customHeight="1">
      <c r="A14" s="56" t="str">
        <f>Spielbericht!M14</f>
        <v/>
      </c>
      <c r="B14" s="59">
        <f t="shared" si="34"/>
        <v>0</v>
      </c>
      <c r="E14" s="108" t="e">
        <f t="shared" si="0"/>
        <v>#VALUE!</v>
      </c>
      <c r="F14" s="108">
        <f t="shared" si="1"/>
        <v>32</v>
      </c>
      <c r="G14" s="108">
        <f t="shared" si="2"/>
        <v>0</v>
      </c>
      <c r="H14" s="108">
        <f t="shared" si="3"/>
        <v>0</v>
      </c>
      <c r="I14" s="108">
        <f t="shared" si="4"/>
        <v>0</v>
      </c>
      <c r="J14" s="108">
        <f t="shared" si="5"/>
        <v>0</v>
      </c>
      <c r="K14" s="108">
        <f t="shared" si="6"/>
        <v>0</v>
      </c>
      <c r="L14" s="108">
        <f t="shared" si="7"/>
        <v>0</v>
      </c>
      <c r="M14" s="108">
        <f t="shared" si="8"/>
        <v>0</v>
      </c>
      <c r="N14" s="108">
        <f t="shared" si="9"/>
        <v>0</v>
      </c>
      <c r="O14" s="108">
        <f t="shared" si="10"/>
        <v>0</v>
      </c>
      <c r="P14" s="108">
        <f t="shared" si="11"/>
        <v>0</v>
      </c>
      <c r="Q14" s="108">
        <f t="shared" si="12"/>
        <v>0</v>
      </c>
      <c r="R14" s="108">
        <f t="shared" si="13"/>
        <v>0</v>
      </c>
      <c r="S14" s="108">
        <f t="shared" si="14"/>
        <v>0</v>
      </c>
      <c r="T14" s="108">
        <f t="shared" si="15"/>
        <v>0</v>
      </c>
      <c r="U14" s="108">
        <f t="shared" si="16"/>
        <v>0</v>
      </c>
      <c r="V14" s="108">
        <f t="shared" si="17"/>
        <v>0</v>
      </c>
      <c r="W14" s="108">
        <f t="shared" si="18"/>
        <v>0</v>
      </c>
      <c r="X14" s="108">
        <f t="shared" si="19"/>
        <v>0</v>
      </c>
      <c r="Y14" s="108">
        <f t="shared" si="20"/>
        <v>0</v>
      </c>
      <c r="Z14" s="108">
        <f t="shared" si="21"/>
        <v>0</v>
      </c>
      <c r="AA14" s="108">
        <f t="shared" si="22"/>
        <v>0</v>
      </c>
      <c r="AB14" s="108">
        <f t="shared" si="23"/>
        <v>0</v>
      </c>
      <c r="AC14" s="108">
        <f t="shared" si="24"/>
        <v>0</v>
      </c>
      <c r="AD14" s="108">
        <f t="shared" si="25"/>
        <v>0</v>
      </c>
      <c r="AE14" s="108">
        <f t="shared" si="26"/>
        <v>0</v>
      </c>
      <c r="AF14" s="108">
        <f t="shared" si="27"/>
        <v>0</v>
      </c>
      <c r="AG14" s="108">
        <f t="shared" si="28"/>
        <v>0</v>
      </c>
      <c r="AH14" s="108">
        <f t="shared" si="29"/>
        <v>0</v>
      </c>
      <c r="AI14" s="108">
        <f t="shared" si="30"/>
        <v>0</v>
      </c>
      <c r="AJ14" s="108">
        <f t="shared" si="31"/>
        <v>0</v>
      </c>
      <c r="AK14" s="108">
        <f t="shared" si="32"/>
        <v>0</v>
      </c>
      <c r="AL14" s="108">
        <f t="shared" si="33"/>
        <v>0</v>
      </c>
    </row>
    <row r="15" spans="1:38" ht="16.05" customHeight="1">
      <c r="A15" s="51" t="str">
        <f>Spielbericht!M15</f>
        <v/>
      </c>
      <c r="B15" s="52">
        <f t="shared" si="34"/>
        <v>0</v>
      </c>
      <c r="E15" s="108" t="e">
        <f t="shared" si="0"/>
        <v>#VALUE!</v>
      </c>
      <c r="F15" s="108">
        <f t="shared" si="1"/>
        <v>32</v>
      </c>
      <c r="G15" s="108">
        <f t="shared" si="2"/>
        <v>0</v>
      </c>
      <c r="H15" s="108">
        <f t="shared" si="3"/>
        <v>0</v>
      </c>
      <c r="I15" s="108">
        <f t="shared" si="4"/>
        <v>0</v>
      </c>
      <c r="J15" s="108">
        <f t="shared" si="5"/>
        <v>0</v>
      </c>
      <c r="K15" s="108">
        <f t="shared" si="6"/>
        <v>0</v>
      </c>
      <c r="L15" s="108">
        <f t="shared" si="7"/>
        <v>0</v>
      </c>
      <c r="M15" s="108">
        <f t="shared" si="8"/>
        <v>0</v>
      </c>
      <c r="N15" s="108">
        <f t="shared" si="9"/>
        <v>0</v>
      </c>
      <c r="O15" s="108">
        <f t="shared" si="10"/>
        <v>0</v>
      </c>
      <c r="P15" s="108">
        <f t="shared" si="11"/>
        <v>0</v>
      </c>
      <c r="Q15" s="108">
        <f t="shared" si="12"/>
        <v>0</v>
      </c>
      <c r="R15" s="108">
        <f t="shared" si="13"/>
        <v>0</v>
      </c>
      <c r="S15" s="108">
        <f t="shared" si="14"/>
        <v>0</v>
      </c>
      <c r="T15" s="108">
        <f t="shared" si="15"/>
        <v>0</v>
      </c>
      <c r="U15" s="108">
        <f t="shared" si="16"/>
        <v>0</v>
      </c>
      <c r="V15" s="108">
        <f t="shared" si="17"/>
        <v>0</v>
      </c>
      <c r="W15" s="108">
        <f t="shared" si="18"/>
        <v>0</v>
      </c>
      <c r="X15" s="108">
        <f t="shared" si="19"/>
        <v>0</v>
      </c>
      <c r="Y15" s="108">
        <f t="shared" si="20"/>
        <v>0</v>
      </c>
      <c r="Z15" s="108">
        <f t="shared" si="21"/>
        <v>0</v>
      </c>
      <c r="AA15" s="108">
        <f t="shared" si="22"/>
        <v>0</v>
      </c>
      <c r="AB15" s="108">
        <f t="shared" si="23"/>
        <v>0</v>
      </c>
      <c r="AC15" s="108">
        <f t="shared" si="24"/>
        <v>0</v>
      </c>
      <c r="AD15" s="108">
        <f t="shared" si="25"/>
        <v>0</v>
      </c>
      <c r="AE15" s="108">
        <f t="shared" si="26"/>
        <v>0</v>
      </c>
      <c r="AF15" s="108">
        <f t="shared" si="27"/>
        <v>0</v>
      </c>
      <c r="AG15" s="108">
        <f t="shared" si="28"/>
        <v>0</v>
      </c>
      <c r="AH15" s="108">
        <f t="shared" si="29"/>
        <v>0</v>
      </c>
      <c r="AI15" s="108">
        <f t="shared" si="30"/>
        <v>0</v>
      </c>
      <c r="AJ15" s="108">
        <f t="shared" si="31"/>
        <v>0</v>
      </c>
      <c r="AK15" s="108">
        <f t="shared" si="32"/>
        <v>0</v>
      </c>
      <c r="AL15" s="108">
        <f t="shared" si="33"/>
        <v>0</v>
      </c>
    </row>
    <row r="16" spans="1:38" ht="16.05" customHeight="1" thickBot="1">
      <c r="A16" s="51" t="str">
        <f>Spielbericht!M16</f>
        <v/>
      </c>
      <c r="B16" s="52">
        <f t="shared" si="34"/>
        <v>0</v>
      </c>
      <c r="E16" s="108" t="e">
        <f t="shared" si="0"/>
        <v>#VALUE!</v>
      </c>
      <c r="F16" s="108">
        <f t="shared" si="1"/>
        <v>32</v>
      </c>
      <c r="G16" s="108">
        <f t="shared" si="2"/>
        <v>0</v>
      </c>
      <c r="H16" s="108">
        <f t="shared" si="3"/>
        <v>0</v>
      </c>
      <c r="I16" s="108">
        <f t="shared" si="4"/>
        <v>0</v>
      </c>
      <c r="J16" s="108">
        <f t="shared" si="5"/>
        <v>0</v>
      </c>
      <c r="K16" s="108">
        <f t="shared" si="6"/>
        <v>0</v>
      </c>
      <c r="L16" s="108">
        <f t="shared" si="7"/>
        <v>0</v>
      </c>
      <c r="M16" s="108">
        <f t="shared" si="8"/>
        <v>0</v>
      </c>
      <c r="N16" s="108">
        <f t="shared" si="9"/>
        <v>0</v>
      </c>
      <c r="O16" s="108">
        <f t="shared" si="10"/>
        <v>0</v>
      </c>
      <c r="P16" s="108">
        <f t="shared" si="11"/>
        <v>0</v>
      </c>
      <c r="Q16" s="108">
        <f t="shared" si="12"/>
        <v>0</v>
      </c>
      <c r="R16" s="108">
        <f t="shared" si="13"/>
        <v>0</v>
      </c>
      <c r="S16" s="108">
        <f t="shared" si="14"/>
        <v>0</v>
      </c>
      <c r="T16" s="108">
        <f t="shared" si="15"/>
        <v>0</v>
      </c>
      <c r="U16" s="108">
        <f t="shared" si="16"/>
        <v>0</v>
      </c>
      <c r="V16" s="108">
        <f t="shared" si="17"/>
        <v>0</v>
      </c>
      <c r="W16" s="108">
        <f t="shared" si="18"/>
        <v>0</v>
      </c>
      <c r="X16" s="108">
        <f t="shared" si="19"/>
        <v>0</v>
      </c>
      <c r="Y16" s="108">
        <f t="shared" si="20"/>
        <v>0</v>
      </c>
      <c r="Z16" s="108">
        <f t="shared" si="21"/>
        <v>0</v>
      </c>
      <c r="AA16" s="108">
        <f t="shared" si="22"/>
        <v>0</v>
      </c>
      <c r="AB16" s="108">
        <f t="shared" si="23"/>
        <v>0</v>
      </c>
      <c r="AC16" s="108">
        <f t="shared" si="24"/>
        <v>0</v>
      </c>
      <c r="AD16" s="108">
        <f t="shared" si="25"/>
        <v>0</v>
      </c>
      <c r="AE16" s="108">
        <f t="shared" si="26"/>
        <v>0</v>
      </c>
      <c r="AF16" s="108">
        <f t="shared" si="27"/>
        <v>0</v>
      </c>
      <c r="AG16" s="108">
        <f t="shared" si="28"/>
        <v>0</v>
      </c>
      <c r="AH16" s="108">
        <f t="shared" si="29"/>
        <v>0</v>
      </c>
      <c r="AI16" s="108">
        <f t="shared" si="30"/>
        <v>0</v>
      </c>
      <c r="AJ16" s="108">
        <f t="shared" si="31"/>
        <v>0</v>
      </c>
      <c r="AK16" s="108">
        <f t="shared" si="32"/>
        <v>0</v>
      </c>
      <c r="AL16" s="108">
        <f t="shared" si="33"/>
        <v>0</v>
      </c>
    </row>
    <row r="17" spans="1:38" ht="16.05" customHeight="1" thickBot="1">
      <c r="A17" s="53" t="str">
        <f>Spielbericht!M17</f>
        <v/>
      </c>
      <c r="B17" s="54">
        <f t="shared" si="34"/>
        <v>0</v>
      </c>
      <c r="C17" s="61">
        <f>SUM(A14:A17)</f>
        <v>0</v>
      </c>
      <c r="E17" s="108" t="e">
        <f t="shared" si="0"/>
        <v>#VALUE!</v>
      </c>
      <c r="F17" s="108">
        <f t="shared" si="1"/>
        <v>32</v>
      </c>
      <c r="G17" s="108">
        <f t="shared" si="2"/>
        <v>0</v>
      </c>
      <c r="H17" s="108">
        <f t="shared" si="3"/>
        <v>0</v>
      </c>
      <c r="I17" s="108">
        <f t="shared" si="4"/>
        <v>0</v>
      </c>
      <c r="J17" s="108">
        <f t="shared" si="5"/>
        <v>0</v>
      </c>
      <c r="K17" s="108">
        <f t="shared" si="6"/>
        <v>0</v>
      </c>
      <c r="L17" s="108">
        <f t="shared" si="7"/>
        <v>0</v>
      </c>
      <c r="M17" s="108">
        <f t="shared" si="8"/>
        <v>0</v>
      </c>
      <c r="N17" s="108">
        <f t="shared" si="9"/>
        <v>0</v>
      </c>
      <c r="O17" s="108">
        <f t="shared" si="10"/>
        <v>0</v>
      </c>
      <c r="P17" s="108">
        <f t="shared" si="11"/>
        <v>0</v>
      </c>
      <c r="Q17" s="108">
        <f t="shared" si="12"/>
        <v>0</v>
      </c>
      <c r="R17" s="108">
        <f t="shared" si="13"/>
        <v>0</v>
      </c>
      <c r="S17" s="108">
        <f t="shared" si="14"/>
        <v>0</v>
      </c>
      <c r="T17" s="108">
        <f t="shared" si="15"/>
        <v>0</v>
      </c>
      <c r="U17" s="108">
        <f t="shared" si="16"/>
        <v>0</v>
      </c>
      <c r="V17" s="108">
        <f t="shared" si="17"/>
        <v>0</v>
      </c>
      <c r="W17" s="108">
        <f t="shared" si="18"/>
        <v>0</v>
      </c>
      <c r="X17" s="108">
        <f t="shared" si="19"/>
        <v>0</v>
      </c>
      <c r="Y17" s="108">
        <f t="shared" si="20"/>
        <v>0</v>
      </c>
      <c r="Z17" s="108">
        <f t="shared" si="21"/>
        <v>0</v>
      </c>
      <c r="AA17" s="108">
        <f t="shared" si="22"/>
        <v>0</v>
      </c>
      <c r="AB17" s="108">
        <f t="shared" si="23"/>
        <v>0</v>
      </c>
      <c r="AC17" s="108">
        <f t="shared" si="24"/>
        <v>0</v>
      </c>
      <c r="AD17" s="108">
        <f t="shared" si="25"/>
        <v>0</v>
      </c>
      <c r="AE17" s="108">
        <f t="shared" si="26"/>
        <v>0</v>
      </c>
      <c r="AF17" s="108">
        <f t="shared" si="27"/>
        <v>0</v>
      </c>
      <c r="AG17" s="108">
        <f t="shared" si="28"/>
        <v>0</v>
      </c>
      <c r="AH17" s="108">
        <f t="shared" si="29"/>
        <v>0</v>
      </c>
      <c r="AI17" s="108">
        <f t="shared" si="30"/>
        <v>0</v>
      </c>
      <c r="AJ17" s="108">
        <f t="shared" si="31"/>
        <v>0</v>
      </c>
      <c r="AK17" s="108">
        <f t="shared" si="32"/>
        <v>0</v>
      </c>
      <c r="AL17" s="108">
        <f t="shared" si="33"/>
        <v>0</v>
      </c>
    </row>
    <row r="18" spans="1:38" ht="16.05" customHeight="1">
      <c r="A18" s="56" t="str">
        <f>Spielbericht!E23</f>
        <v/>
      </c>
      <c r="B18" s="59">
        <f t="shared" si="34"/>
        <v>0</v>
      </c>
      <c r="E18" s="108" t="e">
        <f t="shared" si="0"/>
        <v>#VALUE!</v>
      </c>
      <c r="F18" s="108">
        <f t="shared" si="1"/>
        <v>32</v>
      </c>
      <c r="G18" s="108">
        <f t="shared" si="2"/>
        <v>0</v>
      </c>
      <c r="H18" s="108">
        <f t="shared" si="3"/>
        <v>0</v>
      </c>
      <c r="I18" s="108">
        <f t="shared" si="4"/>
        <v>0</v>
      </c>
      <c r="J18" s="108">
        <f t="shared" si="5"/>
        <v>0</v>
      </c>
      <c r="K18" s="108">
        <f t="shared" si="6"/>
        <v>0</v>
      </c>
      <c r="L18" s="108">
        <f t="shared" si="7"/>
        <v>0</v>
      </c>
      <c r="M18" s="108">
        <f t="shared" si="8"/>
        <v>0</v>
      </c>
      <c r="N18" s="108">
        <f t="shared" si="9"/>
        <v>0</v>
      </c>
      <c r="O18" s="108">
        <f t="shared" si="10"/>
        <v>0</v>
      </c>
      <c r="P18" s="108">
        <f t="shared" si="11"/>
        <v>0</v>
      </c>
      <c r="Q18" s="108">
        <f t="shared" si="12"/>
        <v>0</v>
      </c>
      <c r="R18" s="108">
        <f t="shared" si="13"/>
        <v>0</v>
      </c>
      <c r="S18" s="108">
        <f t="shared" si="14"/>
        <v>0</v>
      </c>
      <c r="T18" s="108">
        <f t="shared" si="15"/>
        <v>0</v>
      </c>
      <c r="U18" s="108">
        <f t="shared" si="16"/>
        <v>0</v>
      </c>
      <c r="V18" s="108">
        <f t="shared" si="17"/>
        <v>0</v>
      </c>
      <c r="W18" s="108">
        <f t="shared" si="18"/>
        <v>0</v>
      </c>
      <c r="X18" s="108">
        <f t="shared" si="19"/>
        <v>0</v>
      </c>
      <c r="Y18" s="108">
        <f t="shared" si="20"/>
        <v>0</v>
      </c>
      <c r="Z18" s="108">
        <f t="shared" si="21"/>
        <v>0</v>
      </c>
      <c r="AA18" s="108">
        <f t="shared" si="22"/>
        <v>0</v>
      </c>
      <c r="AB18" s="108">
        <f t="shared" si="23"/>
        <v>0</v>
      </c>
      <c r="AC18" s="108">
        <f t="shared" si="24"/>
        <v>0</v>
      </c>
      <c r="AD18" s="108">
        <f t="shared" si="25"/>
        <v>0</v>
      </c>
      <c r="AE18" s="108">
        <f t="shared" si="26"/>
        <v>0</v>
      </c>
      <c r="AF18" s="108">
        <f t="shared" si="27"/>
        <v>0</v>
      </c>
      <c r="AG18" s="108">
        <f t="shared" si="28"/>
        <v>0</v>
      </c>
      <c r="AH18" s="108">
        <f t="shared" si="29"/>
        <v>0</v>
      </c>
      <c r="AI18" s="108">
        <f t="shared" si="30"/>
        <v>0</v>
      </c>
      <c r="AJ18" s="108">
        <f t="shared" si="31"/>
        <v>0</v>
      </c>
      <c r="AK18" s="108">
        <f t="shared" si="32"/>
        <v>0</v>
      </c>
      <c r="AL18" s="108">
        <f t="shared" si="33"/>
        <v>0</v>
      </c>
    </row>
    <row r="19" spans="1:38" ht="16.05" customHeight="1">
      <c r="A19" s="51" t="str">
        <f>Spielbericht!E24</f>
        <v/>
      </c>
      <c r="B19" s="52">
        <f t="shared" si="34"/>
        <v>0</v>
      </c>
      <c r="E19" s="108" t="e">
        <f t="shared" si="0"/>
        <v>#VALUE!</v>
      </c>
      <c r="F19" s="108">
        <f t="shared" si="1"/>
        <v>32</v>
      </c>
      <c r="G19" s="108">
        <f t="shared" si="2"/>
        <v>0</v>
      </c>
      <c r="H19" s="108">
        <f t="shared" si="3"/>
        <v>0</v>
      </c>
      <c r="I19" s="108">
        <f t="shared" si="4"/>
        <v>0</v>
      </c>
      <c r="J19" s="108">
        <f t="shared" si="5"/>
        <v>0</v>
      </c>
      <c r="K19" s="108">
        <f t="shared" si="6"/>
        <v>0</v>
      </c>
      <c r="L19" s="108">
        <f t="shared" si="7"/>
        <v>0</v>
      </c>
      <c r="M19" s="108">
        <f t="shared" si="8"/>
        <v>0</v>
      </c>
      <c r="N19" s="108">
        <f t="shared" si="9"/>
        <v>0</v>
      </c>
      <c r="O19" s="108">
        <f t="shared" si="10"/>
        <v>0</v>
      </c>
      <c r="P19" s="108">
        <f t="shared" si="11"/>
        <v>0</v>
      </c>
      <c r="Q19" s="108">
        <f t="shared" si="12"/>
        <v>0</v>
      </c>
      <c r="R19" s="108">
        <f t="shared" si="13"/>
        <v>0</v>
      </c>
      <c r="S19" s="108">
        <f t="shared" si="14"/>
        <v>0</v>
      </c>
      <c r="T19" s="108">
        <f t="shared" si="15"/>
        <v>0</v>
      </c>
      <c r="U19" s="108">
        <f t="shared" si="16"/>
        <v>0</v>
      </c>
      <c r="V19" s="108">
        <f t="shared" si="17"/>
        <v>0</v>
      </c>
      <c r="W19" s="108">
        <f t="shared" si="18"/>
        <v>0</v>
      </c>
      <c r="X19" s="108">
        <f t="shared" si="19"/>
        <v>0</v>
      </c>
      <c r="Y19" s="108">
        <f t="shared" si="20"/>
        <v>0</v>
      </c>
      <c r="Z19" s="108">
        <f t="shared" si="21"/>
        <v>0</v>
      </c>
      <c r="AA19" s="108">
        <f t="shared" si="22"/>
        <v>0</v>
      </c>
      <c r="AB19" s="108">
        <f t="shared" si="23"/>
        <v>0</v>
      </c>
      <c r="AC19" s="108">
        <f t="shared" si="24"/>
        <v>0</v>
      </c>
      <c r="AD19" s="108">
        <f t="shared" si="25"/>
        <v>0</v>
      </c>
      <c r="AE19" s="108">
        <f t="shared" si="26"/>
        <v>0</v>
      </c>
      <c r="AF19" s="108">
        <f t="shared" si="27"/>
        <v>0</v>
      </c>
      <c r="AG19" s="108">
        <f t="shared" si="28"/>
        <v>0</v>
      </c>
      <c r="AH19" s="108">
        <f t="shared" si="29"/>
        <v>0</v>
      </c>
      <c r="AI19" s="108">
        <f t="shared" si="30"/>
        <v>0</v>
      </c>
      <c r="AJ19" s="108">
        <f t="shared" si="31"/>
        <v>0</v>
      </c>
      <c r="AK19" s="108">
        <f t="shared" si="32"/>
        <v>0</v>
      </c>
      <c r="AL19" s="108">
        <f t="shared" si="33"/>
        <v>0</v>
      </c>
    </row>
    <row r="20" spans="1:38" ht="16.05" customHeight="1" thickBot="1">
      <c r="A20" s="51" t="str">
        <f>Spielbericht!E25</f>
        <v/>
      </c>
      <c r="B20" s="52">
        <f t="shared" si="34"/>
        <v>0</v>
      </c>
      <c r="E20" s="108" t="e">
        <f t="shared" si="0"/>
        <v>#VALUE!</v>
      </c>
      <c r="F20" s="108">
        <f t="shared" si="1"/>
        <v>32</v>
      </c>
      <c r="G20" s="108">
        <f t="shared" si="2"/>
        <v>0</v>
      </c>
      <c r="H20" s="108">
        <f t="shared" si="3"/>
        <v>0</v>
      </c>
      <c r="I20" s="108">
        <f t="shared" si="4"/>
        <v>0</v>
      </c>
      <c r="J20" s="108">
        <f t="shared" si="5"/>
        <v>0</v>
      </c>
      <c r="K20" s="108">
        <f t="shared" si="6"/>
        <v>0</v>
      </c>
      <c r="L20" s="108">
        <f t="shared" si="7"/>
        <v>0</v>
      </c>
      <c r="M20" s="108">
        <f t="shared" si="8"/>
        <v>0</v>
      </c>
      <c r="N20" s="108">
        <f t="shared" si="9"/>
        <v>0</v>
      </c>
      <c r="O20" s="108">
        <f t="shared" si="10"/>
        <v>0</v>
      </c>
      <c r="P20" s="108">
        <f t="shared" si="11"/>
        <v>0</v>
      </c>
      <c r="Q20" s="108">
        <f t="shared" si="12"/>
        <v>0</v>
      </c>
      <c r="R20" s="108">
        <f t="shared" si="13"/>
        <v>0</v>
      </c>
      <c r="S20" s="108">
        <f t="shared" si="14"/>
        <v>0</v>
      </c>
      <c r="T20" s="108">
        <f t="shared" si="15"/>
        <v>0</v>
      </c>
      <c r="U20" s="108">
        <f t="shared" si="16"/>
        <v>0</v>
      </c>
      <c r="V20" s="108">
        <f t="shared" si="17"/>
        <v>0</v>
      </c>
      <c r="W20" s="108">
        <f t="shared" si="18"/>
        <v>0</v>
      </c>
      <c r="X20" s="108">
        <f t="shared" si="19"/>
        <v>0</v>
      </c>
      <c r="Y20" s="108">
        <f t="shared" si="20"/>
        <v>0</v>
      </c>
      <c r="Z20" s="108">
        <f t="shared" si="21"/>
        <v>0</v>
      </c>
      <c r="AA20" s="108">
        <f t="shared" si="22"/>
        <v>0</v>
      </c>
      <c r="AB20" s="108">
        <f t="shared" si="23"/>
        <v>0</v>
      </c>
      <c r="AC20" s="108">
        <f t="shared" si="24"/>
        <v>0</v>
      </c>
      <c r="AD20" s="108">
        <f t="shared" si="25"/>
        <v>0</v>
      </c>
      <c r="AE20" s="108">
        <f t="shared" si="26"/>
        <v>0</v>
      </c>
      <c r="AF20" s="108">
        <f t="shared" si="27"/>
        <v>0</v>
      </c>
      <c r="AG20" s="108">
        <f t="shared" si="28"/>
        <v>0</v>
      </c>
      <c r="AH20" s="108">
        <f t="shared" si="29"/>
        <v>0</v>
      </c>
      <c r="AI20" s="108">
        <f t="shared" si="30"/>
        <v>0</v>
      </c>
      <c r="AJ20" s="108">
        <f t="shared" si="31"/>
        <v>0</v>
      </c>
      <c r="AK20" s="108">
        <f t="shared" si="32"/>
        <v>0</v>
      </c>
      <c r="AL20" s="108">
        <f t="shared" si="33"/>
        <v>0</v>
      </c>
    </row>
    <row r="21" spans="1:38" ht="16.05" customHeight="1" thickBot="1">
      <c r="A21" s="53" t="str">
        <f>Spielbericht!E26</f>
        <v/>
      </c>
      <c r="B21" s="54">
        <f t="shared" si="34"/>
        <v>0</v>
      </c>
      <c r="C21" s="61">
        <f>SUM(A18:A21)</f>
        <v>0</v>
      </c>
      <c r="E21" s="108" t="e">
        <f t="shared" si="0"/>
        <v>#VALUE!</v>
      </c>
      <c r="F21" s="108">
        <f t="shared" si="1"/>
        <v>32</v>
      </c>
      <c r="G21" s="108">
        <f t="shared" si="2"/>
        <v>0</v>
      </c>
      <c r="H21" s="108">
        <f t="shared" si="3"/>
        <v>0</v>
      </c>
      <c r="I21" s="108">
        <f t="shared" si="4"/>
        <v>0</v>
      </c>
      <c r="J21" s="108">
        <f t="shared" si="5"/>
        <v>0</v>
      </c>
      <c r="K21" s="108">
        <f t="shared" si="6"/>
        <v>0</v>
      </c>
      <c r="L21" s="108">
        <f t="shared" si="7"/>
        <v>0</v>
      </c>
      <c r="M21" s="108">
        <f t="shared" si="8"/>
        <v>0</v>
      </c>
      <c r="N21" s="108">
        <f t="shared" si="9"/>
        <v>0</v>
      </c>
      <c r="O21" s="108">
        <f t="shared" si="10"/>
        <v>0</v>
      </c>
      <c r="P21" s="108">
        <f t="shared" si="11"/>
        <v>0</v>
      </c>
      <c r="Q21" s="108">
        <f t="shared" si="12"/>
        <v>0</v>
      </c>
      <c r="R21" s="108">
        <f t="shared" si="13"/>
        <v>0</v>
      </c>
      <c r="S21" s="108">
        <f t="shared" si="14"/>
        <v>0</v>
      </c>
      <c r="T21" s="108">
        <f t="shared" si="15"/>
        <v>0</v>
      </c>
      <c r="U21" s="108">
        <f t="shared" si="16"/>
        <v>0</v>
      </c>
      <c r="V21" s="108">
        <f t="shared" si="17"/>
        <v>0</v>
      </c>
      <c r="W21" s="108">
        <f t="shared" si="18"/>
        <v>0</v>
      </c>
      <c r="X21" s="108">
        <f t="shared" si="19"/>
        <v>0</v>
      </c>
      <c r="Y21" s="108">
        <f t="shared" si="20"/>
        <v>0</v>
      </c>
      <c r="Z21" s="108">
        <f t="shared" si="21"/>
        <v>0</v>
      </c>
      <c r="AA21" s="108">
        <f t="shared" si="22"/>
        <v>0</v>
      </c>
      <c r="AB21" s="108">
        <f t="shared" si="23"/>
        <v>0</v>
      </c>
      <c r="AC21" s="108">
        <f t="shared" si="24"/>
        <v>0</v>
      </c>
      <c r="AD21" s="108">
        <f t="shared" si="25"/>
        <v>0</v>
      </c>
      <c r="AE21" s="108">
        <f t="shared" si="26"/>
        <v>0</v>
      </c>
      <c r="AF21" s="108">
        <f t="shared" si="27"/>
        <v>0</v>
      </c>
      <c r="AG21" s="108">
        <f t="shared" si="28"/>
        <v>0</v>
      </c>
      <c r="AH21" s="108">
        <f t="shared" si="29"/>
        <v>0</v>
      </c>
      <c r="AI21" s="108">
        <f t="shared" si="30"/>
        <v>0</v>
      </c>
      <c r="AJ21" s="108">
        <f t="shared" si="31"/>
        <v>0</v>
      </c>
      <c r="AK21" s="108">
        <f t="shared" si="32"/>
        <v>0</v>
      </c>
      <c r="AL21" s="108">
        <f t="shared" si="33"/>
        <v>0</v>
      </c>
    </row>
    <row r="22" spans="1:38" ht="16.05" customHeight="1">
      <c r="A22" s="56" t="str">
        <f>Spielbericht!M23</f>
        <v/>
      </c>
      <c r="B22" s="59">
        <f t="shared" si="34"/>
        <v>0</v>
      </c>
      <c r="E22" s="108" t="e">
        <f t="shared" si="0"/>
        <v>#VALUE!</v>
      </c>
      <c r="F22" s="108">
        <f t="shared" si="1"/>
        <v>32</v>
      </c>
      <c r="G22" s="108">
        <f t="shared" si="2"/>
        <v>0</v>
      </c>
      <c r="H22" s="108">
        <f t="shared" si="3"/>
        <v>0</v>
      </c>
      <c r="I22" s="108">
        <f t="shared" si="4"/>
        <v>0</v>
      </c>
      <c r="J22" s="108">
        <f t="shared" si="5"/>
        <v>0</v>
      </c>
      <c r="K22" s="108">
        <f t="shared" si="6"/>
        <v>0</v>
      </c>
      <c r="L22" s="108">
        <f t="shared" si="7"/>
        <v>0</v>
      </c>
      <c r="M22" s="108">
        <f t="shared" si="8"/>
        <v>0</v>
      </c>
      <c r="N22" s="108">
        <f t="shared" si="9"/>
        <v>0</v>
      </c>
      <c r="O22" s="108">
        <f t="shared" si="10"/>
        <v>0</v>
      </c>
      <c r="P22" s="108">
        <f t="shared" si="11"/>
        <v>0</v>
      </c>
      <c r="Q22" s="108">
        <f t="shared" si="12"/>
        <v>0</v>
      </c>
      <c r="R22" s="108">
        <f t="shared" si="13"/>
        <v>0</v>
      </c>
      <c r="S22" s="108">
        <f t="shared" si="14"/>
        <v>0</v>
      </c>
      <c r="T22" s="108">
        <f t="shared" si="15"/>
        <v>0</v>
      </c>
      <c r="U22" s="108">
        <f t="shared" si="16"/>
        <v>0</v>
      </c>
      <c r="V22" s="108">
        <f t="shared" si="17"/>
        <v>0</v>
      </c>
      <c r="W22" s="108">
        <f t="shared" si="18"/>
        <v>0</v>
      </c>
      <c r="X22" s="108">
        <f t="shared" si="19"/>
        <v>0</v>
      </c>
      <c r="Y22" s="108">
        <f t="shared" si="20"/>
        <v>0</v>
      </c>
      <c r="Z22" s="108">
        <f t="shared" si="21"/>
        <v>0</v>
      </c>
      <c r="AA22" s="108">
        <f t="shared" si="22"/>
        <v>0</v>
      </c>
      <c r="AB22" s="108">
        <f t="shared" si="23"/>
        <v>0</v>
      </c>
      <c r="AC22" s="108">
        <f t="shared" si="24"/>
        <v>0</v>
      </c>
      <c r="AD22" s="108">
        <f t="shared" si="25"/>
        <v>0</v>
      </c>
      <c r="AE22" s="108">
        <f t="shared" si="26"/>
        <v>0</v>
      </c>
      <c r="AF22" s="108">
        <f t="shared" si="27"/>
        <v>0</v>
      </c>
      <c r="AG22" s="108">
        <f t="shared" si="28"/>
        <v>0</v>
      </c>
      <c r="AH22" s="108">
        <f t="shared" si="29"/>
        <v>0</v>
      </c>
      <c r="AI22" s="108">
        <f t="shared" si="30"/>
        <v>0</v>
      </c>
      <c r="AJ22" s="108">
        <f t="shared" si="31"/>
        <v>0</v>
      </c>
      <c r="AK22" s="108">
        <f t="shared" si="32"/>
        <v>0</v>
      </c>
      <c r="AL22" s="108">
        <f t="shared" si="33"/>
        <v>0</v>
      </c>
    </row>
    <row r="23" spans="1:38" ht="16.05" customHeight="1">
      <c r="A23" s="51" t="str">
        <f>Spielbericht!M24</f>
        <v/>
      </c>
      <c r="B23" s="52">
        <f t="shared" si="34"/>
        <v>0</v>
      </c>
      <c r="E23" s="108" t="e">
        <f t="shared" si="0"/>
        <v>#VALUE!</v>
      </c>
      <c r="F23" s="108">
        <f t="shared" si="1"/>
        <v>32</v>
      </c>
      <c r="G23" s="108">
        <f t="shared" si="2"/>
        <v>0</v>
      </c>
      <c r="H23" s="108">
        <f t="shared" si="3"/>
        <v>0</v>
      </c>
      <c r="I23" s="108">
        <f t="shared" si="4"/>
        <v>0</v>
      </c>
      <c r="J23" s="108">
        <f t="shared" si="5"/>
        <v>0</v>
      </c>
      <c r="K23" s="108">
        <f t="shared" si="6"/>
        <v>0</v>
      </c>
      <c r="L23" s="108">
        <f t="shared" si="7"/>
        <v>0</v>
      </c>
      <c r="M23" s="108">
        <f t="shared" si="8"/>
        <v>0</v>
      </c>
      <c r="N23" s="108">
        <f t="shared" si="9"/>
        <v>0</v>
      </c>
      <c r="O23" s="108">
        <f t="shared" si="10"/>
        <v>0</v>
      </c>
      <c r="P23" s="108">
        <f t="shared" si="11"/>
        <v>0</v>
      </c>
      <c r="Q23" s="108">
        <f t="shared" si="12"/>
        <v>0</v>
      </c>
      <c r="R23" s="108">
        <f t="shared" si="13"/>
        <v>0</v>
      </c>
      <c r="S23" s="108">
        <f t="shared" si="14"/>
        <v>0</v>
      </c>
      <c r="T23" s="108">
        <f t="shared" si="15"/>
        <v>0</v>
      </c>
      <c r="U23" s="108">
        <f t="shared" si="16"/>
        <v>0</v>
      </c>
      <c r="V23" s="108">
        <f t="shared" si="17"/>
        <v>0</v>
      </c>
      <c r="W23" s="108">
        <f t="shared" si="18"/>
        <v>0</v>
      </c>
      <c r="X23" s="108">
        <f t="shared" si="19"/>
        <v>0</v>
      </c>
      <c r="Y23" s="108">
        <f t="shared" si="20"/>
        <v>0</v>
      </c>
      <c r="Z23" s="108">
        <f t="shared" si="21"/>
        <v>0</v>
      </c>
      <c r="AA23" s="108">
        <f t="shared" si="22"/>
        <v>0</v>
      </c>
      <c r="AB23" s="108">
        <f t="shared" si="23"/>
        <v>0</v>
      </c>
      <c r="AC23" s="108">
        <f t="shared" si="24"/>
        <v>0</v>
      </c>
      <c r="AD23" s="108">
        <f t="shared" si="25"/>
        <v>0</v>
      </c>
      <c r="AE23" s="108">
        <f t="shared" si="26"/>
        <v>0</v>
      </c>
      <c r="AF23" s="108">
        <f t="shared" si="27"/>
        <v>0</v>
      </c>
      <c r="AG23" s="108">
        <f t="shared" si="28"/>
        <v>0</v>
      </c>
      <c r="AH23" s="108">
        <f t="shared" si="29"/>
        <v>0</v>
      </c>
      <c r="AI23" s="108">
        <f t="shared" si="30"/>
        <v>0</v>
      </c>
      <c r="AJ23" s="108">
        <f t="shared" si="31"/>
        <v>0</v>
      </c>
      <c r="AK23" s="108">
        <f t="shared" si="32"/>
        <v>0</v>
      </c>
      <c r="AL23" s="108">
        <f t="shared" si="33"/>
        <v>0</v>
      </c>
    </row>
    <row r="24" spans="1:38" ht="16.05" customHeight="1" thickBot="1">
      <c r="A24" s="51" t="str">
        <f>Spielbericht!M25</f>
        <v/>
      </c>
      <c r="B24" s="52">
        <f t="shared" si="34"/>
        <v>0</v>
      </c>
      <c r="E24" s="108" t="e">
        <f t="shared" si="0"/>
        <v>#VALUE!</v>
      </c>
      <c r="F24" s="108">
        <f t="shared" si="1"/>
        <v>32</v>
      </c>
      <c r="G24" s="108">
        <f t="shared" si="2"/>
        <v>0</v>
      </c>
      <c r="H24" s="108">
        <f t="shared" si="3"/>
        <v>0</v>
      </c>
      <c r="I24" s="108">
        <f t="shared" si="4"/>
        <v>0</v>
      </c>
      <c r="J24" s="108">
        <f t="shared" si="5"/>
        <v>0</v>
      </c>
      <c r="K24" s="108">
        <f t="shared" si="6"/>
        <v>0</v>
      </c>
      <c r="L24" s="108">
        <f t="shared" si="7"/>
        <v>0</v>
      </c>
      <c r="M24" s="108">
        <f t="shared" si="8"/>
        <v>0</v>
      </c>
      <c r="N24" s="108">
        <f t="shared" si="9"/>
        <v>0</v>
      </c>
      <c r="O24" s="108">
        <f t="shared" si="10"/>
        <v>0</v>
      </c>
      <c r="P24" s="108">
        <f t="shared" si="11"/>
        <v>0</v>
      </c>
      <c r="Q24" s="108">
        <f t="shared" si="12"/>
        <v>0</v>
      </c>
      <c r="R24" s="108">
        <f t="shared" si="13"/>
        <v>0</v>
      </c>
      <c r="S24" s="108">
        <f t="shared" si="14"/>
        <v>0</v>
      </c>
      <c r="T24" s="108">
        <f t="shared" si="15"/>
        <v>0</v>
      </c>
      <c r="U24" s="108">
        <f t="shared" si="16"/>
        <v>0</v>
      </c>
      <c r="V24" s="108">
        <f t="shared" si="17"/>
        <v>0</v>
      </c>
      <c r="W24" s="108">
        <f t="shared" si="18"/>
        <v>0</v>
      </c>
      <c r="X24" s="108">
        <f t="shared" si="19"/>
        <v>0</v>
      </c>
      <c r="Y24" s="108">
        <f t="shared" si="20"/>
        <v>0</v>
      </c>
      <c r="Z24" s="108">
        <f t="shared" si="21"/>
        <v>0</v>
      </c>
      <c r="AA24" s="108">
        <f t="shared" si="22"/>
        <v>0</v>
      </c>
      <c r="AB24" s="108">
        <f t="shared" si="23"/>
        <v>0</v>
      </c>
      <c r="AC24" s="108">
        <f t="shared" si="24"/>
        <v>0</v>
      </c>
      <c r="AD24" s="108">
        <f t="shared" si="25"/>
        <v>0</v>
      </c>
      <c r="AE24" s="108">
        <f t="shared" si="26"/>
        <v>0</v>
      </c>
      <c r="AF24" s="108">
        <f t="shared" si="27"/>
        <v>0</v>
      </c>
      <c r="AG24" s="108">
        <f t="shared" si="28"/>
        <v>0</v>
      </c>
      <c r="AH24" s="108">
        <f t="shared" si="29"/>
        <v>0</v>
      </c>
      <c r="AI24" s="108">
        <f t="shared" si="30"/>
        <v>0</v>
      </c>
      <c r="AJ24" s="108">
        <f t="shared" si="31"/>
        <v>0</v>
      </c>
      <c r="AK24" s="108">
        <f t="shared" si="32"/>
        <v>0</v>
      </c>
      <c r="AL24" s="108">
        <f t="shared" si="33"/>
        <v>0</v>
      </c>
    </row>
    <row r="25" spans="1:38" ht="16.05" customHeight="1" thickBot="1">
      <c r="A25" s="53" t="str">
        <f>Spielbericht!M26</f>
        <v/>
      </c>
      <c r="B25" s="54">
        <f t="shared" si="34"/>
        <v>0</v>
      </c>
      <c r="C25" s="61">
        <f>SUM(A22:A25)</f>
        <v>0</v>
      </c>
      <c r="E25" s="108" t="e">
        <f t="shared" si="0"/>
        <v>#VALUE!</v>
      </c>
      <c r="F25" s="108">
        <f t="shared" si="1"/>
        <v>32</v>
      </c>
      <c r="G25" s="108">
        <f t="shared" si="2"/>
        <v>0</v>
      </c>
      <c r="H25" s="108">
        <f t="shared" si="3"/>
        <v>0</v>
      </c>
      <c r="I25" s="108">
        <f t="shared" si="4"/>
        <v>0</v>
      </c>
      <c r="J25" s="108">
        <f t="shared" si="5"/>
        <v>0</v>
      </c>
      <c r="K25" s="108">
        <f t="shared" si="6"/>
        <v>0</v>
      </c>
      <c r="L25" s="108">
        <f t="shared" si="7"/>
        <v>0</v>
      </c>
      <c r="M25" s="108">
        <f t="shared" si="8"/>
        <v>0</v>
      </c>
      <c r="N25" s="108">
        <f t="shared" si="9"/>
        <v>0</v>
      </c>
      <c r="O25" s="108">
        <f t="shared" si="10"/>
        <v>0</v>
      </c>
      <c r="P25" s="108">
        <f t="shared" si="11"/>
        <v>0</v>
      </c>
      <c r="Q25" s="108">
        <f t="shared" si="12"/>
        <v>0</v>
      </c>
      <c r="R25" s="108">
        <f t="shared" si="13"/>
        <v>0</v>
      </c>
      <c r="S25" s="108">
        <f t="shared" si="14"/>
        <v>0</v>
      </c>
      <c r="T25" s="108">
        <f t="shared" si="15"/>
        <v>0</v>
      </c>
      <c r="U25" s="108">
        <f t="shared" si="16"/>
        <v>0</v>
      </c>
      <c r="V25" s="108">
        <f t="shared" si="17"/>
        <v>0</v>
      </c>
      <c r="W25" s="108">
        <f t="shared" si="18"/>
        <v>0</v>
      </c>
      <c r="X25" s="108">
        <f t="shared" si="19"/>
        <v>0</v>
      </c>
      <c r="Y25" s="108">
        <f t="shared" si="20"/>
        <v>0</v>
      </c>
      <c r="Z25" s="108">
        <f t="shared" si="21"/>
        <v>0</v>
      </c>
      <c r="AA25" s="108">
        <f t="shared" si="22"/>
        <v>0</v>
      </c>
      <c r="AB25" s="108">
        <f t="shared" si="23"/>
        <v>0</v>
      </c>
      <c r="AC25" s="108">
        <f t="shared" si="24"/>
        <v>0</v>
      </c>
      <c r="AD25" s="108">
        <f t="shared" si="25"/>
        <v>0</v>
      </c>
      <c r="AE25" s="108">
        <f t="shared" si="26"/>
        <v>0</v>
      </c>
      <c r="AF25" s="108">
        <f t="shared" si="27"/>
        <v>0</v>
      </c>
      <c r="AG25" s="108">
        <f t="shared" si="28"/>
        <v>0</v>
      </c>
      <c r="AH25" s="108">
        <f t="shared" si="29"/>
        <v>0</v>
      </c>
      <c r="AI25" s="108">
        <f t="shared" si="30"/>
        <v>0</v>
      </c>
      <c r="AJ25" s="108">
        <f t="shared" si="31"/>
        <v>0</v>
      </c>
      <c r="AK25" s="108">
        <f t="shared" si="32"/>
        <v>0</v>
      </c>
      <c r="AL25" s="108">
        <f t="shared" si="33"/>
        <v>0</v>
      </c>
    </row>
    <row r="26" spans="1:38" ht="16.05" customHeight="1">
      <c r="A26" s="56" t="str">
        <f>Spielbericht!E32</f>
        <v/>
      </c>
      <c r="B26" s="59">
        <f t="shared" si="34"/>
        <v>0</v>
      </c>
      <c r="E26" s="108" t="e">
        <f t="shared" si="0"/>
        <v>#VALUE!</v>
      </c>
      <c r="F26" s="108">
        <f t="shared" si="1"/>
        <v>32</v>
      </c>
      <c r="G26" s="108">
        <f t="shared" si="2"/>
        <v>0</v>
      </c>
      <c r="H26" s="108">
        <f t="shared" si="3"/>
        <v>0</v>
      </c>
      <c r="I26" s="108">
        <f t="shared" si="4"/>
        <v>0</v>
      </c>
      <c r="J26" s="108">
        <f t="shared" si="5"/>
        <v>0</v>
      </c>
      <c r="K26" s="108">
        <f t="shared" si="6"/>
        <v>0</v>
      </c>
      <c r="L26" s="108">
        <f t="shared" si="7"/>
        <v>0</v>
      </c>
      <c r="M26" s="108">
        <f t="shared" si="8"/>
        <v>0</v>
      </c>
      <c r="N26" s="108">
        <f t="shared" si="9"/>
        <v>0</v>
      </c>
      <c r="O26" s="108">
        <f t="shared" si="10"/>
        <v>0</v>
      </c>
      <c r="P26" s="108">
        <f t="shared" si="11"/>
        <v>0</v>
      </c>
      <c r="Q26" s="108">
        <f t="shared" si="12"/>
        <v>0</v>
      </c>
      <c r="R26" s="108">
        <f t="shared" si="13"/>
        <v>0</v>
      </c>
      <c r="S26" s="108">
        <f t="shared" si="14"/>
        <v>0</v>
      </c>
      <c r="T26" s="108">
        <f t="shared" si="15"/>
        <v>0</v>
      </c>
      <c r="U26" s="108">
        <f t="shared" si="16"/>
        <v>0</v>
      </c>
      <c r="V26" s="108">
        <f t="shared" si="17"/>
        <v>0</v>
      </c>
      <c r="W26" s="108">
        <f t="shared" si="18"/>
        <v>0</v>
      </c>
      <c r="X26" s="108">
        <f t="shared" si="19"/>
        <v>0</v>
      </c>
      <c r="Y26" s="108">
        <f t="shared" si="20"/>
        <v>0</v>
      </c>
      <c r="Z26" s="108">
        <f t="shared" si="21"/>
        <v>0</v>
      </c>
      <c r="AA26" s="108">
        <f t="shared" si="22"/>
        <v>0</v>
      </c>
      <c r="AB26" s="108">
        <f t="shared" si="23"/>
        <v>0</v>
      </c>
      <c r="AC26" s="108">
        <f t="shared" si="24"/>
        <v>0</v>
      </c>
      <c r="AD26" s="108">
        <f t="shared" si="25"/>
        <v>0</v>
      </c>
      <c r="AE26" s="108">
        <f t="shared" si="26"/>
        <v>0</v>
      </c>
      <c r="AF26" s="108">
        <f t="shared" si="27"/>
        <v>0</v>
      </c>
      <c r="AG26" s="108">
        <f t="shared" si="28"/>
        <v>0</v>
      </c>
      <c r="AH26" s="108">
        <f t="shared" si="29"/>
        <v>0</v>
      </c>
      <c r="AI26" s="108">
        <f t="shared" si="30"/>
        <v>0</v>
      </c>
      <c r="AJ26" s="108">
        <f t="shared" si="31"/>
        <v>0</v>
      </c>
      <c r="AK26" s="108">
        <f t="shared" si="32"/>
        <v>0</v>
      </c>
      <c r="AL26" s="108">
        <f t="shared" si="33"/>
        <v>0</v>
      </c>
    </row>
    <row r="27" spans="1:38" ht="16.05" customHeight="1">
      <c r="A27" s="51" t="str">
        <f>Spielbericht!E33</f>
        <v/>
      </c>
      <c r="B27" s="52">
        <f t="shared" si="34"/>
        <v>0</v>
      </c>
      <c r="E27" s="108" t="e">
        <f t="shared" si="0"/>
        <v>#VALUE!</v>
      </c>
      <c r="F27" s="108">
        <f t="shared" si="1"/>
        <v>32</v>
      </c>
      <c r="G27" s="108">
        <f t="shared" si="2"/>
        <v>0</v>
      </c>
      <c r="H27" s="108">
        <f t="shared" si="3"/>
        <v>0</v>
      </c>
      <c r="I27" s="108">
        <f t="shared" si="4"/>
        <v>0</v>
      </c>
      <c r="J27" s="108">
        <f t="shared" si="5"/>
        <v>0</v>
      </c>
      <c r="K27" s="108">
        <f t="shared" si="6"/>
        <v>0</v>
      </c>
      <c r="L27" s="108">
        <f t="shared" si="7"/>
        <v>0</v>
      </c>
      <c r="M27" s="108">
        <f t="shared" si="8"/>
        <v>0</v>
      </c>
      <c r="N27" s="108">
        <f t="shared" si="9"/>
        <v>0</v>
      </c>
      <c r="O27" s="108">
        <f t="shared" si="10"/>
        <v>0</v>
      </c>
      <c r="P27" s="108">
        <f t="shared" si="11"/>
        <v>0</v>
      </c>
      <c r="Q27" s="108">
        <f t="shared" si="12"/>
        <v>0</v>
      </c>
      <c r="R27" s="108">
        <f t="shared" si="13"/>
        <v>0</v>
      </c>
      <c r="S27" s="108">
        <f t="shared" si="14"/>
        <v>0</v>
      </c>
      <c r="T27" s="108">
        <f t="shared" si="15"/>
        <v>0</v>
      </c>
      <c r="U27" s="108">
        <f t="shared" si="16"/>
        <v>0</v>
      </c>
      <c r="V27" s="108">
        <f t="shared" si="17"/>
        <v>0</v>
      </c>
      <c r="W27" s="108">
        <f t="shared" si="18"/>
        <v>0</v>
      </c>
      <c r="X27" s="108">
        <f t="shared" si="19"/>
        <v>0</v>
      </c>
      <c r="Y27" s="108">
        <f t="shared" si="20"/>
        <v>0</v>
      </c>
      <c r="Z27" s="108">
        <f t="shared" si="21"/>
        <v>0</v>
      </c>
      <c r="AA27" s="108">
        <f t="shared" si="22"/>
        <v>0</v>
      </c>
      <c r="AB27" s="108">
        <f t="shared" si="23"/>
        <v>0</v>
      </c>
      <c r="AC27" s="108">
        <f t="shared" si="24"/>
        <v>0</v>
      </c>
      <c r="AD27" s="108">
        <f t="shared" si="25"/>
        <v>0</v>
      </c>
      <c r="AE27" s="108">
        <f t="shared" si="26"/>
        <v>0</v>
      </c>
      <c r="AF27" s="108">
        <f t="shared" si="27"/>
        <v>0</v>
      </c>
      <c r="AG27" s="108">
        <f t="shared" si="28"/>
        <v>0</v>
      </c>
      <c r="AH27" s="108">
        <f t="shared" si="29"/>
        <v>0</v>
      </c>
      <c r="AI27" s="108">
        <f t="shared" si="30"/>
        <v>0</v>
      </c>
      <c r="AJ27" s="108">
        <f t="shared" si="31"/>
        <v>0</v>
      </c>
      <c r="AK27" s="108">
        <f t="shared" si="32"/>
        <v>0</v>
      </c>
      <c r="AL27" s="108">
        <f t="shared" si="33"/>
        <v>0</v>
      </c>
    </row>
    <row r="28" spans="1:38" ht="16.05" customHeight="1" thickBot="1">
      <c r="A28" s="51" t="str">
        <f>Spielbericht!E34</f>
        <v/>
      </c>
      <c r="B28" s="52">
        <f t="shared" si="34"/>
        <v>0</v>
      </c>
      <c r="E28" s="108" t="e">
        <f t="shared" si="0"/>
        <v>#VALUE!</v>
      </c>
      <c r="F28" s="108">
        <f t="shared" si="1"/>
        <v>32</v>
      </c>
      <c r="G28" s="108">
        <f t="shared" si="2"/>
        <v>0</v>
      </c>
      <c r="H28" s="108">
        <f t="shared" si="3"/>
        <v>0</v>
      </c>
      <c r="I28" s="108">
        <f t="shared" si="4"/>
        <v>0</v>
      </c>
      <c r="J28" s="108">
        <f t="shared" si="5"/>
        <v>0</v>
      </c>
      <c r="K28" s="108">
        <f t="shared" si="6"/>
        <v>0</v>
      </c>
      <c r="L28" s="108">
        <f t="shared" si="7"/>
        <v>0</v>
      </c>
      <c r="M28" s="108">
        <f t="shared" si="8"/>
        <v>0</v>
      </c>
      <c r="N28" s="108">
        <f t="shared" si="9"/>
        <v>0</v>
      </c>
      <c r="O28" s="108">
        <f t="shared" si="10"/>
        <v>0</v>
      </c>
      <c r="P28" s="108">
        <f t="shared" si="11"/>
        <v>0</v>
      </c>
      <c r="Q28" s="108">
        <f t="shared" si="12"/>
        <v>0</v>
      </c>
      <c r="R28" s="108">
        <f t="shared" si="13"/>
        <v>0</v>
      </c>
      <c r="S28" s="108">
        <f t="shared" si="14"/>
        <v>0</v>
      </c>
      <c r="T28" s="108">
        <f t="shared" si="15"/>
        <v>0</v>
      </c>
      <c r="U28" s="108">
        <f t="shared" si="16"/>
        <v>0</v>
      </c>
      <c r="V28" s="108">
        <f t="shared" si="17"/>
        <v>0</v>
      </c>
      <c r="W28" s="108">
        <f t="shared" si="18"/>
        <v>0</v>
      </c>
      <c r="X28" s="108">
        <f t="shared" si="19"/>
        <v>0</v>
      </c>
      <c r="Y28" s="108">
        <f t="shared" si="20"/>
        <v>0</v>
      </c>
      <c r="Z28" s="108">
        <f t="shared" si="21"/>
        <v>0</v>
      </c>
      <c r="AA28" s="108">
        <f t="shared" si="22"/>
        <v>0</v>
      </c>
      <c r="AB28" s="108">
        <f t="shared" si="23"/>
        <v>0</v>
      </c>
      <c r="AC28" s="108">
        <f t="shared" si="24"/>
        <v>0</v>
      </c>
      <c r="AD28" s="108">
        <f t="shared" si="25"/>
        <v>0</v>
      </c>
      <c r="AE28" s="108">
        <f t="shared" si="26"/>
        <v>0</v>
      </c>
      <c r="AF28" s="108">
        <f t="shared" si="27"/>
        <v>0</v>
      </c>
      <c r="AG28" s="108">
        <f t="shared" si="28"/>
        <v>0</v>
      </c>
      <c r="AH28" s="108">
        <f t="shared" si="29"/>
        <v>0</v>
      </c>
      <c r="AI28" s="108">
        <f t="shared" si="30"/>
        <v>0</v>
      </c>
      <c r="AJ28" s="108">
        <f t="shared" si="31"/>
        <v>0</v>
      </c>
      <c r="AK28" s="108">
        <f t="shared" si="32"/>
        <v>0</v>
      </c>
      <c r="AL28" s="108">
        <f t="shared" si="33"/>
        <v>0</v>
      </c>
    </row>
    <row r="29" spans="1:38" ht="16.05" customHeight="1" thickBot="1">
      <c r="A29" s="122" t="str">
        <f>Spielbericht!E35</f>
        <v/>
      </c>
      <c r="B29" s="54">
        <f t="shared" si="34"/>
        <v>0</v>
      </c>
      <c r="C29" s="110">
        <f>SUM(A26:A29)</f>
        <v>0</v>
      </c>
      <c r="E29" s="108" t="e">
        <f t="shared" si="0"/>
        <v>#VALUE!</v>
      </c>
      <c r="F29" s="108">
        <f t="shared" si="1"/>
        <v>32</v>
      </c>
      <c r="G29" s="108">
        <f t="shared" si="2"/>
        <v>0</v>
      </c>
      <c r="H29" s="108">
        <f t="shared" si="3"/>
        <v>0</v>
      </c>
      <c r="I29" s="108">
        <f t="shared" si="4"/>
        <v>0</v>
      </c>
      <c r="J29" s="108">
        <f t="shared" si="5"/>
        <v>0</v>
      </c>
      <c r="K29" s="108">
        <f t="shared" si="6"/>
        <v>0</v>
      </c>
      <c r="L29" s="108">
        <f t="shared" si="7"/>
        <v>0</v>
      </c>
      <c r="M29" s="108">
        <f t="shared" si="8"/>
        <v>0</v>
      </c>
      <c r="N29" s="108">
        <f t="shared" si="9"/>
        <v>0</v>
      </c>
      <c r="O29" s="108">
        <f t="shared" si="10"/>
        <v>0</v>
      </c>
      <c r="P29" s="108">
        <f t="shared" si="11"/>
        <v>0</v>
      </c>
      <c r="Q29" s="108">
        <f t="shared" si="12"/>
        <v>0</v>
      </c>
      <c r="R29" s="108">
        <f t="shared" si="13"/>
        <v>0</v>
      </c>
      <c r="S29" s="108">
        <f t="shared" si="14"/>
        <v>0</v>
      </c>
      <c r="T29" s="108">
        <f t="shared" si="15"/>
        <v>0</v>
      </c>
      <c r="U29" s="108">
        <f t="shared" si="16"/>
        <v>0</v>
      </c>
      <c r="V29" s="108">
        <f t="shared" si="17"/>
        <v>0</v>
      </c>
      <c r="W29" s="108">
        <f t="shared" si="18"/>
        <v>0</v>
      </c>
      <c r="X29" s="108">
        <f t="shared" si="19"/>
        <v>0</v>
      </c>
      <c r="Y29" s="108">
        <f t="shared" si="20"/>
        <v>0</v>
      </c>
      <c r="Z29" s="108">
        <f t="shared" si="21"/>
        <v>0</v>
      </c>
      <c r="AA29" s="108">
        <f t="shared" si="22"/>
        <v>0</v>
      </c>
      <c r="AB29" s="108">
        <f t="shared" si="23"/>
        <v>0</v>
      </c>
      <c r="AC29" s="108">
        <f t="shared" si="24"/>
        <v>0</v>
      </c>
      <c r="AD29" s="108">
        <f t="shared" si="25"/>
        <v>0</v>
      </c>
      <c r="AE29" s="108">
        <f t="shared" si="26"/>
        <v>0</v>
      </c>
      <c r="AF29" s="108">
        <f t="shared" si="27"/>
        <v>0</v>
      </c>
      <c r="AG29" s="108">
        <f t="shared" si="28"/>
        <v>0</v>
      </c>
      <c r="AH29" s="108">
        <f t="shared" si="29"/>
        <v>0</v>
      </c>
      <c r="AI29" s="108">
        <f t="shared" si="30"/>
        <v>0</v>
      </c>
      <c r="AJ29" s="108">
        <f t="shared" si="31"/>
        <v>0</v>
      </c>
      <c r="AK29" s="108">
        <f t="shared" si="32"/>
        <v>0</v>
      </c>
      <c r="AL29" s="108">
        <f t="shared" si="33"/>
        <v>0</v>
      </c>
    </row>
    <row r="30" spans="1:38" ht="16.05" customHeight="1">
      <c r="A30" s="123" t="str">
        <f>Spielbericht!M32</f>
        <v/>
      </c>
      <c r="B30" s="127">
        <f t="shared" si="34"/>
        <v>0</v>
      </c>
      <c r="E30" s="108" t="e">
        <f t="shared" si="0"/>
        <v>#VALUE!</v>
      </c>
      <c r="F30" s="108">
        <f t="shared" si="1"/>
        <v>32</v>
      </c>
      <c r="G30" s="108">
        <f t="shared" si="2"/>
        <v>0</v>
      </c>
      <c r="H30" s="108">
        <f t="shared" si="3"/>
        <v>0</v>
      </c>
      <c r="I30" s="108">
        <f t="shared" si="4"/>
        <v>0</v>
      </c>
      <c r="J30" s="108">
        <f t="shared" si="5"/>
        <v>0</v>
      </c>
      <c r="K30" s="108">
        <f t="shared" si="6"/>
        <v>0</v>
      </c>
      <c r="L30" s="108">
        <f t="shared" si="7"/>
        <v>0</v>
      </c>
      <c r="M30" s="108">
        <f t="shared" si="8"/>
        <v>0</v>
      </c>
      <c r="N30" s="108">
        <f t="shared" si="9"/>
        <v>0</v>
      </c>
      <c r="O30" s="108">
        <f t="shared" si="10"/>
        <v>0</v>
      </c>
      <c r="P30" s="108">
        <f t="shared" si="11"/>
        <v>0</v>
      </c>
      <c r="Q30" s="108">
        <f t="shared" si="12"/>
        <v>0</v>
      </c>
      <c r="R30" s="108">
        <f t="shared" si="13"/>
        <v>0</v>
      </c>
      <c r="S30" s="108">
        <f t="shared" si="14"/>
        <v>0</v>
      </c>
      <c r="T30" s="108">
        <f t="shared" si="15"/>
        <v>0</v>
      </c>
      <c r="U30" s="108">
        <f t="shared" si="16"/>
        <v>0</v>
      </c>
      <c r="V30" s="108">
        <f t="shared" si="17"/>
        <v>0</v>
      </c>
      <c r="W30" s="108">
        <f t="shared" si="18"/>
        <v>0</v>
      </c>
      <c r="X30" s="108">
        <f t="shared" si="19"/>
        <v>0</v>
      </c>
      <c r="Y30" s="108">
        <f t="shared" si="20"/>
        <v>0</v>
      </c>
      <c r="Z30" s="108">
        <f t="shared" si="21"/>
        <v>0</v>
      </c>
      <c r="AA30" s="108">
        <f t="shared" si="22"/>
        <v>0</v>
      </c>
      <c r="AB30" s="108">
        <f t="shared" si="23"/>
        <v>0</v>
      </c>
      <c r="AC30" s="108">
        <f t="shared" si="24"/>
        <v>0</v>
      </c>
      <c r="AD30" s="108">
        <f t="shared" si="25"/>
        <v>0</v>
      </c>
      <c r="AE30" s="108">
        <f t="shared" si="26"/>
        <v>0</v>
      </c>
      <c r="AF30" s="108">
        <f t="shared" si="27"/>
        <v>0</v>
      </c>
      <c r="AG30" s="108">
        <f t="shared" si="28"/>
        <v>0</v>
      </c>
      <c r="AH30" s="108">
        <f t="shared" si="29"/>
        <v>0</v>
      </c>
      <c r="AI30" s="108">
        <f t="shared" si="30"/>
        <v>0</v>
      </c>
      <c r="AJ30" s="108">
        <f t="shared" si="31"/>
        <v>0</v>
      </c>
      <c r="AK30" s="108">
        <f t="shared" si="32"/>
        <v>0</v>
      </c>
      <c r="AL30" s="108">
        <f t="shared" si="33"/>
        <v>0</v>
      </c>
    </row>
    <row r="31" spans="1:38" ht="16.05" customHeight="1">
      <c r="A31" s="51" t="str">
        <f>Spielbericht!M33</f>
        <v/>
      </c>
      <c r="B31" s="52">
        <f t="shared" si="34"/>
        <v>0</v>
      </c>
      <c r="E31" s="108" t="e">
        <f t="shared" si="0"/>
        <v>#VALUE!</v>
      </c>
      <c r="F31" s="108">
        <f t="shared" si="1"/>
        <v>32</v>
      </c>
      <c r="G31" s="108">
        <f t="shared" si="2"/>
        <v>0</v>
      </c>
      <c r="H31" s="108">
        <f t="shared" si="3"/>
        <v>0</v>
      </c>
      <c r="I31" s="108">
        <f t="shared" si="4"/>
        <v>0</v>
      </c>
      <c r="J31" s="108">
        <f t="shared" si="5"/>
        <v>0</v>
      </c>
      <c r="K31" s="108">
        <f t="shared" si="6"/>
        <v>0</v>
      </c>
      <c r="L31" s="108">
        <f t="shared" si="7"/>
        <v>0</v>
      </c>
      <c r="M31" s="108">
        <f t="shared" si="8"/>
        <v>0</v>
      </c>
      <c r="N31" s="108">
        <f t="shared" si="9"/>
        <v>0</v>
      </c>
      <c r="O31" s="108">
        <f t="shared" si="10"/>
        <v>0</v>
      </c>
      <c r="P31" s="108">
        <f t="shared" si="11"/>
        <v>0</v>
      </c>
      <c r="Q31" s="108">
        <f t="shared" si="12"/>
        <v>0</v>
      </c>
      <c r="R31" s="108">
        <f t="shared" si="13"/>
        <v>0</v>
      </c>
      <c r="S31" s="108">
        <f t="shared" si="14"/>
        <v>0</v>
      </c>
      <c r="T31" s="108">
        <f t="shared" si="15"/>
        <v>0</v>
      </c>
      <c r="U31" s="108">
        <f t="shared" si="16"/>
        <v>0</v>
      </c>
      <c r="V31" s="108">
        <f t="shared" si="17"/>
        <v>0</v>
      </c>
      <c r="W31" s="108">
        <f t="shared" si="18"/>
        <v>0</v>
      </c>
      <c r="X31" s="108">
        <f t="shared" si="19"/>
        <v>0</v>
      </c>
      <c r="Y31" s="108">
        <f t="shared" si="20"/>
        <v>0</v>
      </c>
      <c r="Z31" s="108">
        <f t="shared" si="21"/>
        <v>0</v>
      </c>
      <c r="AA31" s="108">
        <f t="shared" si="22"/>
        <v>0</v>
      </c>
      <c r="AB31" s="108">
        <f t="shared" si="23"/>
        <v>0</v>
      </c>
      <c r="AC31" s="108">
        <f t="shared" si="24"/>
        <v>0</v>
      </c>
      <c r="AD31" s="108">
        <f t="shared" si="25"/>
        <v>0</v>
      </c>
      <c r="AE31" s="108">
        <f t="shared" si="26"/>
        <v>0</v>
      </c>
      <c r="AF31" s="108">
        <f t="shared" si="27"/>
        <v>0</v>
      </c>
      <c r="AG31" s="108">
        <f t="shared" si="28"/>
        <v>0</v>
      </c>
      <c r="AH31" s="108">
        <f t="shared" si="29"/>
        <v>0</v>
      </c>
      <c r="AI31" s="108">
        <f t="shared" si="30"/>
        <v>0</v>
      </c>
      <c r="AJ31" s="108">
        <f t="shared" si="31"/>
        <v>0</v>
      </c>
      <c r="AK31" s="108">
        <f t="shared" si="32"/>
        <v>0</v>
      </c>
      <c r="AL31" s="108">
        <f t="shared" si="33"/>
        <v>0</v>
      </c>
    </row>
    <row r="32" spans="1:38" ht="16.05" customHeight="1" thickBot="1">
      <c r="A32" s="51" t="str">
        <f>Spielbericht!M34</f>
        <v/>
      </c>
      <c r="B32" s="52">
        <f t="shared" si="34"/>
        <v>0</v>
      </c>
      <c r="E32" s="108" t="e">
        <f t="shared" si="0"/>
        <v>#VALUE!</v>
      </c>
      <c r="F32" s="108">
        <f t="shared" si="1"/>
        <v>32</v>
      </c>
      <c r="G32" s="108">
        <f t="shared" si="2"/>
        <v>0</v>
      </c>
      <c r="H32" s="108">
        <f t="shared" si="3"/>
        <v>0</v>
      </c>
      <c r="I32" s="108">
        <f t="shared" si="4"/>
        <v>0</v>
      </c>
      <c r="J32" s="108">
        <f t="shared" si="5"/>
        <v>0</v>
      </c>
      <c r="K32" s="108">
        <f t="shared" si="6"/>
        <v>0</v>
      </c>
      <c r="L32" s="108">
        <f t="shared" si="7"/>
        <v>0</v>
      </c>
      <c r="M32" s="108">
        <f t="shared" si="8"/>
        <v>0</v>
      </c>
      <c r="N32" s="108">
        <f t="shared" si="9"/>
        <v>0</v>
      </c>
      <c r="O32" s="108">
        <f t="shared" si="10"/>
        <v>0</v>
      </c>
      <c r="P32" s="108">
        <f t="shared" si="11"/>
        <v>0</v>
      </c>
      <c r="Q32" s="108">
        <f t="shared" si="12"/>
        <v>0</v>
      </c>
      <c r="R32" s="108">
        <f t="shared" si="13"/>
        <v>0</v>
      </c>
      <c r="S32" s="108">
        <f t="shared" si="14"/>
        <v>0</v>
      </c>
      <c r="T32" s="108">
        <f t="shared" si="15"/>
        <v>0</v>
      </c>
      <c r="U32" s="108">
        <f t="shared" si="16"/>
        <v>0</v>
      </c>
      <c r="V32" s="108">
        <f t="shared" si="17"/>
        <v>0</v>
      </c>
      <c r="W32" s="108">
        <f t="shared" si="18"/>
        <v>0</v>
      </c>
      <c r="X32" s="108">
        <f t="shared" si="19"/>
        <v>0</v>
      </c>
      <c r="Y32" s="108">
        <f t="shared" si="20"/>
        <v>0</v>
      </c>
      <c r="Z32" s="108">
        <f t="shared" si="21"/>
        <v>0</v>
      </c>
      <c r="AA32" s="108">
        <f t="shared" si="22"/>
        <v>0</v>
      </c>
      <c r="AB32" s="108">
        <f t="shared" si="23"/>
        <v>0</v>
      </c>
      <c r="AC32" s="108">
        <f t="shared" si="24"/>
        <v>0</v>
      </c>
      <c r="AD32" s="108">
        <f t="shared" si="25"/>
        <v>0</v>
      </c>
      <c r="AE32" s="108">
        <f t="shared" si="26"/>
        <v>0</v>
      </c>
      <c r="AF32" s="108">
        <f t="shared" si="27"/>
        <v>0</v>
      </c>
      <c r="AG32" s="108">
        <f t="shared" si="28"/>
        <v>0</v>
      </c>
      <c r="AH32" s="108">
        <f t="shared" si="29"/>
        <v>0</v>
      </c>
      <c r="AI32" s="108">
        <f t="shared" si="30"/>
        <v>0</v>
      </c>
      <c r="AJ32" s="108">
        <f t="shared" si="31"/>
        <v>0</v>
      </c>
      <c r="AK32" s="108">
        <f t="shared" si="32"/>
        <v>0</v>
      </c>
      <c r="AL32" s="108">
        <f t="shared" si="33"/>
        <v>0</v>
      </c>
    </row>
    <row r="33" spans="1:38" ht="16.05" customHeight="1" thickBot="1">
      <c r="A33" s="53" t="str">
        <f>Spielbericht!M35</f>
        <v/>
      </c>
      <c r="B33" s="54">
        <f t="shared" si="34"/>
        <v>0</v>
      </c>
      <c r="C33" s="128">
        <f>SUM(A30:A33)</f>
        <v>0</v>
      </c>
      <c r="E33" s="108" t="e">
        <f t="shared" si="0"/>
        <v>#VALUE!</v>
      </c>
      <c r="F33" s="108">
        <f t="shared" si="1"/>
        <v>32</v>
      </c>
      <c r="G33" s="108">
        <f t="shared" si="2"/>
        <v>0</v>
      </c>
      <c r="H33" s="108">
        <f t="shared" si="3"/>
        <v>0</v>
      </c>
      <c r="I33" s="108">
        <f t="shared" si="4"/>
        <v>0</v>
      </c>
      <c r="J33" s="108">
        <f t="shared" si="5"/>
        <v>0</v>
      </c>
      <c r="K33" s="108">
        <f t="shared" si="6"/>
        <v>0</v>
      </c>
      <c r="L33" s="108">
        <f t="shared" si="7"/>
        <v>0</v>
      </c>
      <c r="M33" s="108">
        <f t="shared" si="8"/>
        <v>0</v>
      </c>
      <c r="N33" s="108">
        <f t="shared" si="9"/>
        <v>0</v>
      </c>
      <c r="O33" s="108">
        <f t="shared" si="10"/>
        <v>0</v>
      </c>
      <c r="P33" s="108">
        <f t="shared" si="11"/>
        <v>0</v>
      </c>
      <c r="Q33" s="108">
        <f t="shared" si="12"/>
        <v>0</v>
      </c>
      <c r="R33" s="108">
        <f t="shared" si="13"/>
        <v>0</v>
      </c>
      <c r="S33" s="108">
        <f t="shared" si="14"/>
        <v>0</v>
      </c>
      <c r="T33" s="108">
        <f t="shared" si="15"/>
        <v>0</v>
      </c>
      <c r="U33" s="108">
        <f t="shared" si="16"/>
        <v>0</v>
      </c>
      <c r="V33" s="108">
        <f t="shared" si="17"/>
        <v>0</v>
      </c>
      <c r="W33" s="108">
        <f t="shared" si="18"/>
        <v>0</v>
      </c>
      <c r="X33" s="108">
        <f t="shared" si="19"/>
        <v>0</v>
      </c>
      <c r="Y33" s="108">
        <f t="shared" si="20"/>
        <v>0</v>
      </c>
      <c r="Z33" s="108">
        <f t="shared" si="21"/>
        <v>0</v>
      </c>
      <c r="AA33" s="108">
        <f t="shared" si="22"/>
        <v>0</v>
      </c>
      <c r="AB33" s="108">
        <f t="shared" si="23"/>
        <v>0</v>
      </c>
      <c r="AC33" s="108">
        <f t="shared" si="24"/>
        <v>0</v>
      </c>
      <c r="AD33" s="108">
        <f t="shared" si="25"/>
        <v>0</v>
      </c>
      <c r="AE33" s="108">
        <f t="shared" si="26"/>
        <v>0</v>
      </c>
      <c r="AF33" s="108">
        <f t="shared" si="27"/>
        <v>0</v>
      </c>
      <c r="AG33" s="108">
        <f t="shared" si="28"/>
        <v>0</v>
      </c>
      <c r="AH33" s="108">
        <f t="shared" si="29"/>
        <v>0</v>
      </c>
      <c r="AI33" s="108">
        <f t="shared" si="30"/>
        <v>0</v>
      </c>
      <c r="AJ33" s="108">
        <f t="shared" si="31"/>
        <v>0</v>
      </c>
      <c r="AK33" s="108">
        <f t="shared" si="32"/>
        <v>0</v>
      </c>
      <c r="AL33" s="108">
        <f t="shared" si="33"/>
        <v>0</v>
      </c>
    </row>
    <row r="34" spans="1:38" ht="16.05" customHeight="1">
      <c r="A34" s="124"/>
      <c r="B34" s="119"/>
      <c r="C34" s="125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</row>
    <row r="35" spans="1:38" ht="16.05" customHeight="1">
      <c r="A35" s="124"/>
      <c r="B35" s="119"/>
      <c r="C35" s="125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</row>
    <row r="36" spans="1:38" ht="16.05" customHeight="1">
      <c r="A36" s="124"/>
      <c r="B36" s="119"/>
      <c r="C36" s="125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</row>
    <row r="37" spans="1:38" ht="15.6" customHeight="1">
      <c r="A37" s="124"/>
      <c r="B37" s="119"/>
      <c r="C37" s="12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</row>
    <row r="38" spans="1:38">
      <c r="A38" s="111">
        <v>1</v>
      </c>
      <c r="B38" s="112">
        <f>Spielbericht!AK9</f>
        <v>0</v>
      </c>
      <c r="C38" s="114">
        <f>SUM(G38:N38)</f>
        <v>4.5</v>
      </c>
      <c r="D38" s="113"/>
      <c r="E38" s="114">
        <f t="shared" ref="E38:E45" si="35">RANK($B38,$B$38:$B$45,1)</f>
        <v>1</v>
      </c>
      <c r="F38" s="114">
        <f>COUNTIF($E$38:$E$45,$E38)</f>
        <v>8</v>
      </c>
      <c r="G38" s="114">
        <f>IF(F38=1,E38,0)</f>
        <v>0</v>
      </c>
      <c r="H38" s="114">
        <f>IF(F38=2,E38+0.5,0)</f>
        <v>0</v>
      </c>
      <c r="I38" s="114">
        <f>IF(F38=3,E38+1,0)</f>
        <v>0</v>
      </c>
      <c r="J38" s="114">
        <f>IF(F38=4,E38+1.5,0)</f>
        <v>0</v>
      </c>
      <c r="K38" s="114">
        <f>IF(F38=5,E38+2,0)</f>
        <v>0</v>
      </c>
      <c r="L38" s="114">
        <f>IF(F38=6,E38+2.5,0)</f>
        <v>0</v>
      </c>
      <c r="M38" s="114">
        <f>IF(F38=7,E38+3,0)</f>
        <v>0</v>
      </c>
      <c r="N38" s="121">
        <f>IF(F38=8,E38+3.5,0)</f>
        <v>4.5</v>
      </c>
    </row>
    <row r="39" spans="1:38">
      <c r="A39" s="111">
        <v>2</v>
      </c>
      <c r="B39" s="112">
        <f>Spielbericht!AN9</f>
        <v>0</v>
      </c>
      <c r="C39" s="114">
        <f t="shared" ref="C39:C45" si="36">SUM(G39:N39)</f>
        <v>4.5</v>
      </c>
      <c r="D39" s="113"/>
      <c r="E39" s="114">
        <f t="shared" si="35"/>
        <v>1</v>
      </c>
      <c r="F39" s="114">
        <f t="shared" ref="F39:F45" si="37">COUNTIF($E$38:$E$45,$E39)</f>
        <v>8</v>
      </c>
      <c r="G39" s="114">
        <f t="shared" ref="G39:G45" si="38">IF(F39=1,E39,0)</f>
        <v>0</v>
      </c>
      <c r="H39" s="114">
        <f t="shared" ref="H39:H45" si="39">IF(F39=2,E39+0.5,0)</f>
        <v>0</v>
      </c>
      <c r="I39" s="114">
        <f t="shared" ref="I39:I45" si="40">IF(F39=3,E39+1,0)</f>
        <v>0</v>
      </c>
      <c r="J39" s="114">
        <f t="shared" ref="J39:J45" si="41">IF(F39=4,E39+1.5,0)</f>
        <v>0</v>
      </c>
      <c r="K39" s="114">
        <f t="shared" ref="K39:K45" si="42">IF(F39=5,E39+2,0)</f>
        <v>0</v>
      </c>
      <c r="L39" s="114">
        <f t="shared" ref="L39:L45" si="43">IF(F39=6,E39+2.5,0)</f>
        <v>0</v>
      </c>
      <c r="M39" s="114">
        <f t="shared" ref="M39:M45" si="44">IF(F39=7,E39+3,0)</f>
        <v>0</v>
      </c>
      <c r="N39" s="121">
        <f t="shared" ref="N39:N45" si="45">IF(F39=8,E39+3.5,0)</f>
        <v>4.5</v>
      </c>
    </row>
    <row r="40" spans="1:38">
      <c r="A40" s="111">
        <v>3</v>
      </c>
      <c r="B40" s="112">
        <f>Spielbericht!AK18</f>
        <v>0</v>
      </c>
      <c r="C40" s="114">
        <f t="shared" si="36"/>
        <v>4.5</v>
      </c>
      <c r="D40" s="113"/>
      <c r="E40" s="114">
        <f t="shared" si="35"/>
        <v>1</v>
      </c>
      <c r="F40" s="114">
        <f t="shared" si="37"/>
        <v>8</v>
      </c>
      <c r="G40" s="114">
        <f t="shared" si="38"/>
        <v>0</v>
      </c>
      <c r="H40" s="114">
        <f t="shared" si="39"/>
        <v>0</v>
      </c>
      <c r="I40" s="114">
        <f t="shared" si="40"/>
        <v>0</v>
      </c>
      <c r="J40" s="114">
        <f t="shared" si="41"/>
        <v>0</v>
      </c>
      <c r="K40" s="114">
        <f t="shared" si="42"/>
        <v>0</v>
      </c>
      <c r="L40" s="114">
        <f t="shared" si="43"/>
        <v>0</v>
      </c>
      <c r="M40" s="114">
        <f t="shared" si="44"/>
        <v>0</v>
      </c>
      <c r="N40" s="121">
        <f t="shared" si="45"/>
        <v>4.5</v>
      </c>
    </row>
    <row r="41" spans="1:38">
      <c r="A41" s="111">
        <v>4</v>
      </c>
      <c r="B41" s="112">
        <f>Spielbericht!AN18</f>
        <v>0</v>
      </c>
      <c r="C41" s="114">
        <f t="shared" si="36"/>
        <v>4.5</v>
      </c>
      <c r="D41" s="113"/>
      <c r="E41" s="114">
        <f t="shared" si="35"/>
        <v>1</v>
      </c>
      <c r="F41" s="114">
        <f t="shared" si="37"/>
        <v>8</v>
      </c>
      <c r="G41" s="114">
        <f t="shared" si="38"/>
        <v>0</v>
      </c>
      <c r="H41" s="114">
        <f t="shared" si="39"/>
        <v>0</v>
      </c>
      <c r="I41" s="114">
        <f t="shared" si="40"/>
        <v>0</v>
      </c>
      <c r="J41" s="114">
        <f t="shared" si="41"/>
        <v>0</v>
      </c>
      <c r="K41" s="114">
        <f t="shared" si="42"/>
        <v>0</v>
      </c>
      <c r="L41" s="114">
        <f t="shared" si="43"/>
        <v>0</v>
      </c>
      <c r="M41" s="114">
        <f t="shared" si="44"/>
        <v>0</v>
      </c>
      <c r="N41" s="121">
        <f t="shared" si="45"/>
        <v>4.5</v>
      </c>
    </row>
    <row r="42" spans="1:38">
      <c r="A42" s="111">
        <v>5</v>
      </c>
      <c r="B42" s="112">
        <f>Spielbericht!AK27</f>
        <v>0</v>
      </c>
      <c r="C42" s="114">
        <f t="shared" si="36"/>
        <v>4.5</v>
      </c>
      <c r="D42" s="113"/>
      <c r="E42" s="114">
        <f t="shared" si="35"/>
        <v>1</v>
      </c>
      <c r="F42" s="114">
        <f t="shared" si="37"/>
        <v>8</v>
      </c>
      <c r="G42" s="114">
        <f t="shared" si="38"/>
        <v>0</v>
      </c>
      <c r="H42" s="114">
        <f t="shared" si="39"/>
        <v>0</v>
      </c>
      <c r="I42" s="114">
        <f t="shared" si="40"/>
        <v>0</v>
      </c>
      <c r="J42" s="114">
        <f t="shared" si="41"/>
        <v>0</v>
      </c>
      <c r="K42" s="114">
        <f t="shared" si="42"/>
        <v>0</v>
      </c>
      <c r="L42" s="114">
        <f t="shared" si="43"/>
        <v>0</v>
      </c>
      <c r="M42" s="114">
        <f t="shared" si="44"/>
        <v>0</v>
      </c>
      <c r="N42" s="121">
        <f t="shared" si="45"/>
        <v>4.5</v>
      </c>
    </row>
    <row r="43" spans="1:38">
      <c r="A43" s="115">
        <v>6</v>
      </c>
      <c r="B43" s="115">
        <f>Spielbericht!AN27</f>
        <v>0</v>
      </c>
      <c r="C43" s="114">
        <f t="shared" si="36"/>
        <v>4.5</v>
      </c>
      <c r="E43" s="114">
        <f t="shared" si="35"/>
        <v>1</v>
      </c>
      <c r="F43" s="114">
        <f t="shared" si="37"/>
        <v>8</v>
      </c>
      <c r="G43" s="114">
        <f t="shared" si="38"/>
        <v>0</v>
      </c>
      <c r="H43" s="114">
        <f t="shared" si="39"/>
        <v>0</v>
      </c>
      <c r="I43" s="114">
        <f t="shared" si="40"/>
        <v>0</v>
      </c>
      <c r="J43" s="114">
        <f t="shared" si="41"/>
        <v>0</v>
      </c>
      <c r="K43" s="114">
        <f t="shared" si="42"/>
        <v>0</v>
      </c>
      <c r="L43" s="114">
        <f t="shared" si="43"/>
        <v>0</v>
      </c>
      <c r="M43" s="114">
        <f t="shared" si="44"/>
        <v>0</v>
      </c>
      <c r="N43" s="121">
        <f t="shared" si="45"/>
        <v>4.5</v>
      </c>
    </row>
    <row r="44" spans="1:38">
      <c r="A44" s="115">
        <v>7</v>
      </c>
      <c r="B44" s="115">
        <f>Spielbericht!AK36</f>
        <v>0</v>
      </c>
      <c r="C44" s="114">
        <f t="shared" si="36"/>
        <v>4.5</v>
      </c>
      <c r="E44" s="114">
        <f t="shared" si="35"/>
        <v>1</v>
      </c>
      <c r="F44" s="114">
        <f t="shared" si="37"/>
        <v>8</v>
      </c>
      <c r="G44" s="114">
        <f t="shared" si="38"/>
        <v>0</v>
      </c>
      <c r="H44" s="114">
        <f t="shared" si="39"/>
        <v>0</v>
      </c>
      <c r="I44" s="114">
        <f t="shared" si="40"/>
        <v>0</v>
      </c>
      <c r="J44" s="114">
        <f t="shared" si="41"/>
        <v>0</v>
      </c>
      <c r="K44" s="114">
        <f t="shared" si="42"/>
        <v>0</v>
      </c>
      <c r="L44" s="114">
        <f t="shared" si="43"/>
        <v>0</v>
      </c>
      <c r="M44" s="114">
        <f t="shared" si="44"/>
        <v>0</v>
      </c>
      <c r="N44" s="121">
        <f t="shared" si="45"/>
        <v>4.5</v>
      </c>
    </row>
    <row r="45" spans="1:38">
      <c r="A45" s="115">
        <v>8</v>
      </c>
      <c r="B45" s="115">
        <f>Spielbericht!AN36</f>
        <v>0</v>
      </c>
      <c r="C45" s="114">
        <f t="shared" si="36"/>
        <v>4.5</v>
      </c>
      <c r="E45" s="121">
        <f t="shared" si="35"/>
        <v>1</v>
      </c>
      <c r="F45" s="114">
        <f t="shared" si="37"/>
        <v>8</v>
      </c>
      <c r="G45" s="114">
        <f t="shared" si="38"/>
        <v>0</v>
      </c>
      <c r="H45" s="114">
        <f t="shared" si="39"/>
        <v>0</v>
      </c>
      <c r="I45" s="114">
        <f t="shared" si="40"/>
        <v>0</v>
      </c>
      <c r="J45" s="114">
        <f t="shared" si="41"/>
        <v>0</v>
      </c>
      <c r="K45" s="114">
        <f t="shared" si="42"/>
        <v>0</v>
      </c>
      <c r="L45" s="114">
        <f t="shared" si="43"/>
        <v>0</v>
      </c>
      <c r="M45" s="114">
        <f t="shared" si="44"/>
        <v>0</v>
      </c>
      <c r="N45" s="121">
        <f t="shared" si="45"/>
        <v>4.5</v>
      </c>
    </row>
  </sheetData>
  <sheetProtection password="DC27" sheet="1" objects="1" scenarios="1" selectLockedCells="1"/>
  <mergeCells count="1">
    <mergeCell ref="E1:AL1"/>
  </mergeCell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Spielbericht</vt:lpstr>
      <vt:lpstr>Ersatz</vt:lpstr>
      <vt:lpstr>Unterschrift</vt:lpstr>
      <vt:lpstr>Pz-Berechnung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The Ripper</dc:creator>
  <cp:lastModifiedBy>Grünspan</cp:lastModifiedBy>
  <cp:lastPrinted>2016-07-14T19:42:36Z</cp:lastPrinted>
  <dcterms:created xsi:type="dcterms:W3CDTF">2004-01-23T14:52:46Z</dcterms:created>
  <dcterms:modified xsi:type="dcterms:W3CDTF">2016-10-22T20:29:59Z</dcterms:modified>
</cp:coreProperties>
</file>